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Jihomoravský\Břeclav\Břeclav\Valtická\Parkoviště Valtická 2019\Projekt\Rozpočet 14.1.2020\VV\Excel\"/>
    </mc:Choice>
  </mc:AlternateContent>
  <bookViews>
    <workbookView xWindow="0" yWindow="0" windowWidth="0" windowHeight="0"/>
  </bookViews>
  <sheets>
    <sheet name="Rekapitulace stavby" sheetId="1" r:id="rId1"/>
    <sheet name="SO 101 - Parkovací stání ..." sheetId="2" r:id="rId2"/>
    <sheet name="SO 102 - Parkovací stání ..." sheetId="3" r:id="rId3"/>
    <sheet name="SO 103 - Příčný práh" sheetId="4" r:id="rId4"/>
    <sheet name="VRN - Vedlejší rozpočtové..." sheetId="5" r:id="rId5"/>
    <sheet name="Pokyny pro vyplnění" sheetId="6" r:id="rId6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101 - Parkovací stání ...'!$C$92:$K$281</definedName>
    <definedName name="_xlnm.Print_Area" localSheetId="1">'SO 101 - Parkovací stání ...'!$C$4:$J$41,'SO 101 - Parkovací stání ...'!$C$47:$J$72,'SO 101 - Parkovací stání ...'!$C$78:$K$281</definedName>
    <definedName name="_xlnm.Print_Titles" localSheetId="1">'SO 101 - Parkovací stání ...'!$92:$92</definedName>
    <definedName name="_xlnm._FilterDatabase" localSheetId="2" hidden="1">'SO 102 - Parkovací stání ...'!$C$92:$K$249</definedName>
    <definedName name="_xlnm.Print_Area" localSheetId="2">'SO 102 - Parkovací stání ...'!$C$4:$J$41,'SO 102 - Parkovací stání ...'!$C$47:$J$72,'SO 102 - Parkovací stání ...'!$C$78:$K$249</definedName>
    <definedName name="_xlnm.Print_Titles" localSheetId="2">'SO 102 - Parkovací stání ...'!$92:$92</definedName>
    <definedName name="_xlnm._FilterDatabase" localSheetId="3" hidden="1">'SO 103 - Příčný práh'!$C$91:$K$147</definedName>
    <definedName name="_xlnm.Print_Area" localSheetId="3">'SO 103 - Příčný práh'!$C$4:$J$41,'SO 103 - Příčný práh'!$C$47:$J$71,'SO 103 - Příčný práh'!$C$77:$K$147</definedName>
    <definedName name="_xlnm.Print_Titles" localSheetId="3">'SO 103 - Příčný práh'!$91:$91</definedName>
    <definedName name="_xlnm._FilterDatabase" localSheetId="4" hidden="1">'VRN - Vedlejší rozpočtové...'!$C$88:$K$101</definedName>
    <definedName name="_xlnm.Print_Area" localSheetId="4">'VRN - Vedlejší rozpočtové...'!$C$4:$J$41,'VRN - Vedlejší rozpočtové...'!$C$47:$J$68,'VRN - Vedlejší rozpočtové...'!$C$74:$K$101</definedName>
    <definedName name="_xlnm.Print_Titles" localSheetId="4">'VRN - Vedlejší rozpočtové...'!$88:$88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l="1" r="J39"/>
  <c r="J38"/>
  <c i="1" r="AY62"/>
  <c i="5" r="J37"/>
  <c i="1" r="AX62"/>
  <c i="5" r="BI101"/>
  <c r="BH101"/>
  <c r="BG101"/>
  <c r="BF101"/>
  <c r="T101"/>
  <c r="T100"/>
  <c r="R101"/>
  <c r="R100"/>
  <c r="P101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6"/>
  <c r="F85"/>
  <c r="F83"/>
  <c r="E81"/>
  <c r="J59"/>
  <c r="F58"/>
  <c r="F56"/>
  <c r="E54"/>
  <c r="J23"/>
  <c r="E23"/>
  <c r="J85"/>
  <c r="J22"/>
  <c r="J20"/>
  <c r="E20"/>
  <c r="F86"/>
  <c r="J19"/>
  <c r="J14"/>
  <c r="J83"/>
  <c r="E7"/>
  <c r="E77"/>
  <c i="4" r="J39"/>
  <c r="J38"/>
  <c i="1" r="AY60"/>
  <c i="4" r="J37"/>
  <c i="1" r="AX60"/>
  <c i="4" r="BI147"/>
  <c r="BH147"/>
  <c r="BG147"/>
  <c r="BF147"/>
  <c r="T147"/>
  <c r="T146"/>
  <c r="R147"/>
  <c r="R146"/>
  <c r="P147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T101"/>
  <c r="R102"/>
  <c r="R101"/>
  <c r="P102"/>
  <c r="P101"/>
  <c r="BI98"/>
  <c r="BH98"/>
  <c r="BG98"/>
  <c r="BF98"/>
  <c r="T98"/>
  <c r="R98"/>
  <c r="P98"/>
  <c r="BI95"/>
  <c r="BH95"/>
  <c r="BG95"/>
  <c r="BF95"/>
  <c r="T95"/>
  <c r="R95"/>
  <c r="P95"/>
  <c r="J89"/>
  <c r="F88"/>
  <c r="F86"/>
  <c r="E84"/>
  <c r="J59"/>
  <c r="F58"/>
  <c r="F56"/>
  <c r="E54"/>
  <c r="J23"/>
  <c r="E23"/>
  <c r="J88"/>
  <c r="J22"/>
  <c r="J20"/>
  <c r="E20"/>
  <c r="F89"/>
  <c r="J19"/>
  <c r="J14"/>
  <c r="J86"/>
  <c r="E7"/>
  <c r="E80"/>
  <c i="3" r="J39"/>
  <c r="J38"/>
  <c i="1" r="AY58"/>
  <c i="3" r="J37"/>
  <c i="1" r="AX58"/>
  <c i="3" r="BI249"/>
  <c r="BH249"/>
  <c r="BG249"/>
  <c r="BF249"/>
  <c r="T249"/>
  <c r="T248"/>
  <c r="R249"/>
  <c r="R248"/>
  <c r="P249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T186"/>
  <c r="R187"/>
  <c r="R186"/>
  <c r="P187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7"/>
  <c r="BH127"/>
  <c r="BG127"/>
  <c r="BF127"/>
  <c r="T127"/>
  <c r="R127"/>
  <c r="P127"/>
  <c r="BI124"/>
  <c r="BH124"/>
  <c r="BG124"/>
  <c r="BF124"/>
  <c r="T124"/>
  <c r="R124"/>
  <c r="P124"/>
  <c r="BI116"/>
  <c r="BH116"/>
  <c r="BG116"/>
  <c r="BF116"/>
  <c r="T116"/>
  <c r="R116"/>
  <c r="P116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J90"/>
  <c r="F89"/>
  <c r="F87"/>
  <c r="E85"/>
  <c r="J59"/>
  <c r="F58"/>
  <c r="F56"/>
  <c r="E54"/>
  <c r="J23"/>
  <c r="E23"/>
  <c r="J89"/>
  <c r="J22"/>
  <c r="J20"/>
  <c r="E20"/>
  <c r="F90"/>
  <c r="J19"/>
  <c r="J14"/>
  <c r="J87"/>
  <c r="E7"/>
  <c r="E81"/>
  <c i="2" r="J39"/>
  <c r="J38"/>
  <c i="1" r="AY56"/>
  <c i="2" r="J37"/>
  <c i="1" r="AX56"/>
  <c i="2" r="BI281"/>
  <c r="BH281"/>
  <c r="BG281"/>
  <c r="BF281"/>
  <c r="T281"/>
  <c r="T280"/>
  <c r="R281"/>
  <c r="R280"/>
  <c r="P281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52"/>
  <c r="BH252"/>
  <c r="BG252"/>
  <c r="BF252"/>
  <c r="T252"/>
  <c r="R252"/>
  <c r="P252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T196"/>
  <c r="R197"/>
  <c r="R196"/>
  <c r="P197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39"/>
  <c r="BH139"/>
  <c r="BG139"/>
  <c r="BF139"/>
  <c r="T139"/>
  <c r="R139"/>
  <c r="P139"/>
  <c r="BI136"/>
  <c r="BH136"/>
  <c r="BG136"/>
  <c r="BF136"/>
  <c r="T136"/>
  <c r="R136"/>
  <c r="P136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J90"/>
  <c r="F89"/>
  <c r="F87"/>
  <c r="E85"/>
  <c r="J59"/>
  <c r="F58"/>
  <c r="F56"/>
  <c r="E54"/>
  <c r="J23"/>
  <c r="E23"/>
  <c r="J89"/>
  <c r="J22"/>
  <c r="J20"/>
  <c r="E20"/>
  <c r="F59"/>
  <c r="J19"/>
  <c r="J14"/>
  <c r="J87"/>
  <c r="E7"/>
  <c r="E81"/>
  <c i="1" r="L50"/>
  <c r="AM50"/>
  <c r="AM49"/>
  <c r="L49"/>
  <c r="AM47"/>
  <c r="L47"/>
  <c r="L45"/>
  <c r="L44"/>
  <c i="5" r="BK99"/>
  <c r="J98"/>
  <c r="J95"/>
  <c r="J93"/>
  <c i="4" r="J147"/>
  <c r="BK140"/>
  <c r="J128"/>
  <c r="J118"/>
  <c r="BK112"/>
  <c r="BK106"/>
  <c r="BK98"/>
  <c r="BK95"/>
  <c i="3" r="J249"/>
  <c r="J239"/>
  <c r="J225"/>
  <c r="J222"/>
  <c r="BK214"/>
  <c r="BK210"/>
  <c r="BK203"/>
  <c r="BK194"/>
  <c r="BK187"/>
  <c r="J181"/>
  <c r="BK176"/>
  <c r="BK169"/>
  <c r="J167"/>
  <c r="J158"/>
  <c r="J153"/>
  <c r="BK147"/>
  <c r="BK139"/>
  <c r="BK133"/>
  <c r="BK124"/>
  <c r="BK116"/>
  <c r="BK104"/>
  <c r="J96"/>
  <c i="2" r="BK274"/>
  <c r="J268"/>
  <c r="J247"/>
  <c r="BK241"/>
  <c r="BK235"/>
  <c r="BK226"/>
  <c r="J222"/>
  <c r="J213"/>
  <c r="J207"/>
  <c r="BK201"/>
  <c r="J194"/>
  <c r="J188"/>
  <c r="J183"/>
  <c r="BK177"/>
  <c r="J174"/>
  <c r="J167"/>
  <c r="BK162"/>
  <c r="BK154"/>
  <c r="J148"/>
  <c r="J139"/>
  <c r="J127"/>
  <c r="J117"/>
  <c r="J111"/>
  <c r="BK104"/>
  <c r="J96"/>
  <c i="1" r="AS57"/>
  <c i="5" r="BK101"/>
  <c r="BK98"/>
  <c r="BK95"/>
  <c r="J92"/>
  <c i="4" r="J143"/>
  <c r="BK137"/>
  <c r="J124"/>
  <c r="BK118"/>
  <c r="J112"/>
  <c r="J106"/>
  <c r="J98"/>
  <c i="3" r="BK245"/>
  <c r="BK239"/>
  <c r="BK225"/>
  <c r="J216"/>
  <c r="J214"/>
  <c r="J203"/>
  <c r="BK197"/>
  <c r="J191"/>
  <c r="J184"/>
  <c r="BK178"/>
  <c r="J176"/>
  <c r="BK167"/>
  <c r="J161"/>
  <c r="BK155"/>
  <c r="BK150"/>
  <c r="BK142"/>
  <c r="BK136"/>
  <c r="J133"/>
  <c r="J116"/>
  <c r="BK108"/>
  <c r="J104"/>
  <c r="BK96"/>
  <c i="2" r="J277"/>
  <c r="J271"/>
  <c r="J252"/>
  <c r="J244"/>
  <c r="J238"/>
  <c r="J235"/>
  <c r="BK224"/>
  <c r="J220"/>
  <c r="J210"/>
  <c r="J205"/>
  <c r="J197"/>
  <c r="J191"/>
  <c r="BK188"/>
  <c r="J179"/>
  <c r="BK171"/>
  <c r="BK165"/>
  <c r="BK159"/>
  <c r="J151"/>
  <c r="BK148"/>
  <c r="J136"/>
  <c r="J122"/>
  <c r="BK114"/>
  <c r="BK108"/>
  <c r="J100"/>
  <c i="1" r="AS59"/>
  <c i="5" r="J101"/>
  <c r="BK97"/>
  <c r="BK94"/>
  <c r="BK92"/>
  <c i="4" r="BK143"/>
  <c r="J137"/>
  <c r="BK124"/>
  <c r="BK121"/>
  <c r="BK115"/>
  <c r="J109"/>
  <c r="BK102"/>
  <c i="3" r="BK249"/>
  <c r="J245"/>
  <c r="BK242"/>
  <c r="BK229"/>
  <c r="BK216"/>
  <c r="J212"/>
  <c r="J201"/>
  <c r="J197"/>
  <c r="BK191"/>
  <c r="BK184"/>
  <c r="J178"/>
  <c r="J173"/>
  <c r="BK164"/>
  <c r="BK161"/>
  <c r="J155"/>
  <c r="J150"/>
  <c r="J142"/>
  <c r="J136"/>
  <c r="BK127"/>
  <c r="BK111"/>
  <c r="J108"/>
  <c r="J100"/>
  <c i="2" r="BK277"/>
  <c r="BK271"/>
  <c r="BK252"/>
  <c r="BK244"/>
  <c r="BK238"/>
  <c r="BK232"/>
  <c r="J224"/>
  <c r="BK220"/>
  <c r="BK210"/>
  <c r="BK205"/>
  <c r="BK197"/>
  <c r="BK191"/>
  <c r="BK186"/>
  <c r="BK179"/>
  <c r="J177"/>
  <c r="J171"/>
  <c r="J165"/>
  <c r="J159"/>
  <c r="BK151"/>
  <c r="J145"/>
  <c r="BK136"/>
  <c r="BK122"/>
  <c r="J114"/>
  <c r="J108"/>
  <c r="BK100"/>
  <c i="1" r="AS61"/>
  <c r="AS55"/>
  <c i="5" r="J99"/>
  <c r="J97"/>
  <c r="J94"/>
  <c r="BK93"/>
  <c i="4" r="BK147"/>
  <c r="J140"/>
  <c r="BK128"/>
  <c r="J121"/>
  <c r="J115"/>
  <c r="BK109"/>
  <c r="J102"/>
  <c r="J95"/>
  <c i="3" r="J242"/>
  <c r="J229"/>
  <c r="BK222"/>
  <c r="BK212"/>
  <c r="J210"/>
  <c r="BK201"/>
  <c r="J194"/>
  <c r="J187"/>
  <c r="BK181"/>
  <c r="BK173"/>
  <c r="J169"/>
  <c r="J164"/>
  <c r="BK158"/>
  <c r="BK153"/>
  <c r="J147"/>
  <c r="J139"/>
  <c r="J127"/>
  <c r="J124"/>
  <c r="J111"/>
  <c r="BK100"/>
  <c i="2" r="BK281"/>
  <c r="J281"/>
  <c r="J274"/>
  <c r="BK268"/>
  <c r="BK247"/>
  <c r="J241"/>
  <c r="J232"/>
  <c r="J226"/>
  <c r="BK222"/>
  <c r="BK213"/>
  <c r="BK207"/>
  <c r="J201"/>
  <c r="BK194"/>
  <c r="J186"/>
  <c r="BK183"/>
  <c r="BK174"/>
  <c r="BK167"/>
  <c r="J162"/>
  <c r="J154"/>
  <c r="BK145"/>
  <c r="BK139"/>
  <c r="BK127"/>
  <c r="BK117"/>
  <c r="BK111"/>
  <c r="J104"/>
  <c r="BK96"/>
  <c l="1" r="P95"/>
  <c r="T95"/>
  <c r="R170"/>
  <c r="BK176"/>
  <c r="J176"/>
  <c r="J67"/>
  <c r="R176"/>
  <c r="P200"/>
  <c r="R200"/>
  <c r="BK251"/>
  <c r="J251"/>
  <c r="J70"/>
  <c r="T251"/>
  <c i="3" r="BK95"/>
  <c r="R95"/>
  <c r="BK160"/>
  <c r="J160"/>
  <c r="J66"/>
  <c r="R160"/>
  <c r="T160"/>
  <c r="P166"/>
  <c r="T166"/>
  <c r="P190"/>
  <c r="T190"/>
  <c r="P228"/>
  <c r="R228"/>
  <c i="4" r="BK94"/>
  <c r="J94"/>
  <c r="J65"/>
  <c r="P94"/>
  <c r="T94"/>
  <c r="P105"/>
  <c r="T105"/>
  <c r="P111"/>
  <c r="T111"/>
  <c r="P127"/>
  <c r="R127"/>
  <c i="5" r="P91"/>
  <c r="T91"/>
  <c r="P96"/>
  <c r="R96"/>
  <c i="2" r="BK95"/>
  <c r="J95"/>
  <c r="J65"/>
  <c r="R95"/>
  <c r="BK170"/>
  <c r="J170"/>
  <c r="J66"/>
  <c r="P170"/>
  <c r="T170"/>
  <c r="P176"/>
  <c r="T176"/>
  <c r="BK200"/>
  <c r="J200"/>
  <c r="J69"/>
  <c r="T200"/>
  <c r="P251"/>
  <c r="R251"/>
  <c i="3" r="P95"/>
  <c r="T95"/>
  <c r="P160"/>
  <c r="BK166"/>
  <c r="J166"/>
  <c r="J67"/>
  <c r="R166"/>
  <c r="BK190"/>
  <c r="J190"/>
  <c r="J69"/>
  <c r="R190"/>
  <c r="BK228"/>
  <c r="J228"/>
  <c r="J70"/>
  <c r="T228"/>
  <c i="4" r="R94"/>
  <c r="BK105"/>
  <c r="J105"/>
  <c r="J67"/>
  <c r="R105"/>
  <c r="BK111"/>
  <c r="J111"/>
  <c r="J68"/>
  <c r="R111"/>
  <c r="BK127"/>
  <c r="J127"/>
  <c r="J69"/>
  <c r="T127"/>
  <c i="5" r="BK91"/>
  <c r="J91"/>
  <c r="J65"/>
  <c r="R91"/>
  <c r="R90"/>
  <c r="R89"/>
  <c r="BK96"/>
  <c r="J96"/>
  <c r="J66"/>
  <c r="T96"/>
  <c i="2" r="E50"/>
  <c r="J56"/>
  <c r="F90"/>
  <c r="BE96"/>
  <c r="BE111"/>
  <c r="BE114"/>
  <c r="BE122"/>
  <c r="BE136"/>
  <c r="BE145"/>
  <c r="BE154"/>
  <c r="BE162"/>
  <c r="BE165"/>
  <c r="BE167"/>
  <c r="BE174"/>
  <c r="BE179"/>
  <c r="BE186"/>
  <c r="BE191"/>
  <c r="BE194"/>
  <c r="BE205"/>
  <c r="BE210"/>
  <c r="BE220"/>
  <c r="BE224"/>
  <c r="BE235"/>
  <c r="BE238"/>
  <c r="BE244"/>
  <c r="BE247"/>
  <c r="BE271"/>
  <c r="BE277"/>
  <c r="BE281"/>
  <c r="BK196"/>
  <c r="J196"/>
  <c r="J68"/>
  <c i="3" r="E50"/>
  <c r="J56"/>
  <c r="J58"/>
  <c r="BE96"/>
  <c r="BE100"/>
  <c r="BE127"/>
  <c r="BE147"/>
  <c r="BE150"/>
  <c r="BE155"/>
  <c r="BE158"/>
  <c r="BE164"/>
  <c r="BE167"/>
  <c r="BE169"/>
  <c r="BE176"/>
  <c r="BE181"/>
  <c r="BE187"/>
  <c r="BE194"/>
  <c r="BE197"/>
  <c r="BE210"/>
  <c r="BE216"/>
  <c r="BE222"/>
  <c r="BE229"/>
  <c r="BE239"/>
  <c r="BK248"/>
  <c r="J248"/>
  <c r="J71"/>
  <c i="4" r="E50"/>
  <c r="F59"/>
  <c r="BE102"/>
  <c r="BE106"/>
  <c r="BE115"/>
  <c r="BE128"/>
  <c r="BE147"/>
  <c r="BK146"/>
  <c r="J146"/>
  <c r="J70"/>
  <c i="5" r="E50"/>
  <c r="J56"/>
  <c r="F59"/>
  <c r="BE93"/>
  <c r="BE98"/>
  <c r="BE101"/>
  <c i="2" r="J58"/>
  <c r="BE100"/>
  <c r="BE104"/>
  <c r="BE108"/>
  <c r="BE117"/>
  <c r="BE127"/>
  <c r="BE139"/>
  <c r="BE148"/>
  <c r="BE151"/>
  <c r="BE159"/>
  <c r="BE171"/>
  <c r="BE177"/>
  <c r="BE183"/>
  <c r="BE188"/>
  <c r="BE197"/>
  <c r="BE201"/>
  <c r="BE207"/>
  <c r="BE213"/>
  <c r="BE222"/>
  <c r="BE226"/>
  <c r="BE232"/>
  <c r="BE241"/>
  <c r="BE252"/>
  <c r="BE268"/>
  <c r="BE274"/>
  <c r="BK280"/>
  <c r="J280"/>
  <c r="J71"/>
  <c i="3" r="F59"/>
  <c r="BE104"/>
  <c r="BE108"/>
  <c r="BE111"/>
  <c r="BE116"/>
  <c r="BE124"/>
  <c r="BE133"/>
  <c r="BE136"/>
  <c r="BE139"/>
  <c r="BE142"/>
  <c r="BE153"/>
  <c r="BE161"/>
  <c r="BE173"/>
  <c r="BE178"/>
  <c r="BE184"/>
  <c r="BE191"/>
  <c r="BE201"/>
  <c r="BE203"/>
  <c r="BE212"/>
  <c r="BE214"/>
  <c r="BE225"/>
  <c r="BE242"/>
  <c r="BE245"/>
  <c r="BE249"/>
  <c r="BK186"/>
  <c r="J186"/>
  <c r="J68"/>
  <c i="4" r="J56"/>
  <c r="J58"/>
  <c r="BE95"/>
  <c r="BE98"/>
  <c r="BE109"/>
  <c r="BE112"/>
  <c r="BE118"/>
  <c r="BE121"/>
  <c r="BE124"/>
  <c r="BE137"/>
  <c r="BE140"/>
  <c r="BE143"/>
  <c r="BK101"/>
  <c r="J101"/>
  <c r="J66"/>
  <c i="5" r="J58"/>
  <c r="BE92"/>
  <c r="BE94"/>
  <c r="BE95"/>
  <c r="BE97"/>
  <c r="BE99"/>
  <c r="BK100"/>
  <c r="J100"/>
  <c r="J67"/>
  <c i="3" r="F37"/>
  <c i="1" r="BB58"/>
  <c r="BB57"/>
  <c r="AX57"/>
  <c i="5" r="F38"/>
  <c i="1" r="BC62"/>
  <c r="BC61"/>
  <c r="AY61"/>
  <c i="2" r="F38"/>
  <c i="1" r="BC56"/>
  <c r="BC55"/>
  <c i="4" r="F38"/>
  <c i="1" r="BC60"/>
  <c r="BC59"/>
  <c r="AY59"/>
  <c i="3" r="F36"/>
  <c i="1" r="BA58"/>
  <c r="BA57"/>
  <c r="AW57"/>
  <c i="3" r="F39"/>
  <c i="1" r="BD58"/>
  <c r="BD57"/>
  <c i="3" r="J36"/>
  <c i="1" r="AW58"/>
  <c i="4" r="J36"/>
  <c i="1" r="AW60"/>
  <c i="5" r="F39"/>
  <c i="1" r="BD62"/>
  <c r="BD61"/>
  <c r="AS54"/>
  <c i="2" r="J36"/>
  <c i="1" r="AW56"/>
  <c i="4" r="F36"/>
  <c i="1" r="BA60"/>
  <c r="BA59"/>
  <c r="AW59"/>
  <c i="4" r="F39"/>
  <c i="1" r="BD60"/>
  <c r="BD59"/>
  <c i="5" r="F36"/>
  <c i="1" r="BA62"/>
  <c r="BA61"/>
  <c r="AW61"/>
  <c i="2" r="F36"/>
  <c i="1" r="BA56"/>
  <c r="BA55"/>
  <c r="AW55"/>
  <c i="3" r="F38"/>
  <c i="1" r="BC58"/>
  <c r="BC57"/>
  <c r="AY57"/>
  <c i="5" r="J36"/>
  <c i="1" r="AW62"/>
  <c i="2" r="F39"/>
  <c i="1" r="BD56"/>
  <c r="BD55"/>
  <c i="4" r="F37"/>
  <c i="1" r="BB60"/>
  <c r="BB59"/>
  <c r="AX59"/>
  <c i="5" r="F37"/>
  <c i="1" r="BB62"/>
  <c r="BB61"/>
  <c r="AX61"/>
  <c i="2" r="F37"/>
  <c i="1" r="BB56"/>
  <c r="BB55"/>
  <c r="AX55"/>
  <c i="4" l="1" r="R93"/>
  <c r="R92"/>
  <c i="3" r="T94"/>
  <c r="T93"/>
  <c r="P94"/>
  <c r="P93"/>
  <c i="1" r="AU58"/>
  <c i="5" r="T90"/>
  <c r="T89"/>
  <c r="P90"/>
  <c r="P89"/>
  <c i="1" r="AU62"/>
  <c i="4" r="P93"/>
  <c r="P92"/>
  <c i="1" r="AU60"/>
  <c i="2" r="T94"/>
  <c r="T93"/>
  <c r="R94"/>
  <c r="R93"/>
  <c i="4" r="T93"/>
  <c r="T92"/>
  <c i="3" r="R94"/>
  <c r="R93"/>
  <c r="BK94"/>
  <c r="J94"/>
  <c r="J64"/>
  <c i="2" r="P94"/>
  <c r="P93"/>
  <c i="1" r="AU56"/>
  <c i="2" r="BK94"/>
  <c r="J94"/>
  <c r="J64"/>
  <c i="3" r="J95"/>
  <c r="J65"/>
  <c i="5" r="BK90"/>
  <c r="J90"/>
  <c r="J64"/>
  <c i="4" r="BK93"/>
  <c r="BK92"/>
  <c r="J92"/>
  <c r="J63"/>
  <c i="1" r="AU57"/>
  <c r="BB54"/>
  <c r="W31"/>
  <c i="3" r="F35"/>
  <c i="1" r="AZ58"/>
  <c r="AZ57"/>
  <c r="AV57"/>
  <c r="AT57"/>
  <c i="4" r="J35"/>
  <c i="1" r="AV60"/>
  <c r="AT60"/>
  <c i="2" r="J35"/>
  <c i="1" r="AV56"/>
  <c r="AT56"/>
  <c i="5" r="J35"/>
  <c i="1" r="AV62"/>
  <c r="AT62"/>
  <c r="BC54"/>
  <c r="W32"/>
  <c r="BD54"/>
  <c r="W33"/>
  <c r="AU59"/>
  <c r="AY55"/>
  <c i="4" r="F35"/>
  <c i="1" r="AZ60"/>
  <c r="AZ59"/>
  <c r="AV59"/>
  <c r="AT59"/>
  <c i="3" r="J35"/>
  <c i="1" r="AV58"/>
  <c r="AT58"/>
  <c r="AU61"/>
  <c r="AU55"/>
  <c r="AU54"/>
  <c r="BA54"/>
  <c r="W30"/>
  <c i="5" r="F35"/>
  <c i="1" r="AZ62"/>
  <c r="AZ61"/>
  <c r="AV61"/>
  <c r="AT61"/>
  <c i="2" r="F35"/>
  <c i="1" r="AZ56"/>
  <c r="AZ55"/>
  <c r="AZ54"/>
  <c r="AV54"/>
  <c r="AK29"/>
  <c i="2" l="1" r="BK93"/>
  <c r="J93"/>
  <c r="J63"/>
  <c i="4" r="J93"/>
  <c r="J64"/>
  <c i="5" r="BK89"/>
  <c r="J89"/>
  <c i="3" r="BK93"/>
  <c r="J93"/>
  <c r="J63"/>
  <c i="1" r="AW54"/>
  <c r="AK30"/>
  <c r="AY54"/>
  <c r="AV55"/>
  <c r="AT55"/>
  <c r="W29"/>
  <c i="4" r="J32"/>
  <c i="1" r="AG60"/>
  <c r="AG59"/>
  <c r="AN59"/>
  <c r="AX54"/>
  <c i="5" r="J32"/>
  <c i="1" r="AG62"/>
  <c r="AG61"/>
  <c r="AN61"/>
  <c l="1" r="AN60"/>
  <c i="4" r="J41"/>
  <c i="5" r="J63"/>
  <c i="1" r="AN62"/>
  <c i="5" r="J41"/>
  <c i="2" r="J32"/>
  <c i="1" r="AG56"/>
  <c r="AG55"/>
  <c r="AN55"/>
  <c r="AT54"/>
  <c i="3" r="J32"/>
  <c i="1" r="AG58"/>
  <c r="AG57"/>
  <c r="AN57"/>
  <c l="1" r="AN56"/>
  <c r="AN58"/>
  <c i="2" r="J41"/>
  <c i="3" r="J41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<sst xmlns="http://schemas.openxmlformats.org/spreadsheetml/2006/main">
  <si>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</si>
  <si>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</si>
  <si>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</si>
  <si>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</si>
  <si>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</si>
  <si>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{7bbbc7b4-574e-4746-b5c7-cadfcefbb4dd}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</si>
  <si>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</si>
  <si>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</si>
  <si>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</si>
  <si>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</si>
  <si>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</si>
  <si>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</si>
  <si>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</si>
  <si>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</si>
  <si>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VD07919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</si>
  <si>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</si>
  <si>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</si>
  <si>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Břeclav - parkoviště Na Valtické</t>
  </si>
  <si>
    <t>KSO:</t>
  </si>
  <si>
    <t/>
  </si>
  <si>
    <t>CC-CZ:</t>
  </si>
  <si>
    <t>Místo:</t>
  </si>
  <si>
    <t>Břeclav</t>
  </si>
  <si>
    <t>Datum:</t>
  </si>
  <si>
    <t>14. 1. 2020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</si>
  <si>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</si>
  <si>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</si>
  <si>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</si>
  <si>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</si>
  <si>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</si>
  <si>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</si>
  <si>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</si>
  <si>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</si>
  <si>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</si>
  <si>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</si>
  <si>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ViaDesigne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</si>
  <si>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</si>
  <si>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</si>
  <si>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</si>
  <si>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</si>
  <si>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</si>
  <si>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</si>
  <si>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</si>
  <si>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</si>
  <si>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</si>
  <si>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</si>
  <si>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</si>
  <si>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</si>
  <si>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</si>
  <si>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</si>
  <si>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</si>
  <si>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</si>
  <si>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</si>
  <si>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</si>
  <si>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</si>
  <si>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</si>
  <si>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</si>
  <si>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</si>
  <si>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</si>
  <si>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</si>
  <si>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</si>
  <si>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</si>
  <si>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</si>
  <si>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</si>
  <si>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</si>
  <si>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</si>
  <si>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</si>
  <si>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</si>
  <si>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</si>
  <si>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</si>
  <si>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</si>
  <si>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</si>
  <si>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</si>
  <si>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</si>
  <si>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</si>
  <si>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</si>
  <si>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</si>
  <si>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Parkovací stání šikmá</t>
  </si>
  <si>
    <t>STA</t>
  </si>
  <si>
    <t>1</t>
  </si>
  <si>
    <t>{cac287e6-0ce4-4ea0-8f0d-9d45b6dff597}</t>
  </si>
  <si>
    <t>2</t>
  </si>
  <si>
    <t>/</t>
  </si>
  <si>
    <t>Soupis</t>
  </si>
  <si>
    <t>{565560f2-3810-4a24-84d5-a9e8368aaa9a}</t>
  </si>
  <si>
    <t>SO 102</t>
  </si>
  <si>
    <t>Parkovací stání kolmá</t>
  </si>
  <si>
    <t>{b323f13e-f2cc-47f4-a857-a0c545e63386}</t>
  </si>
  <si>
    <t>{6afe951f-0524-460c-b1be-ed1835dd18e4}</t>
  </si>
  <si>
    <t>SO 103</t>
  </si>
  <si>
    <t>Příčný práh</t>
  </si>
  <si>
    <t>{b5bda41c-cb9e-4c5d-99f9-3c9569969b38}</t>
  </si>
  <si>
    <t>{f286cf82-4985-480a-a91d-24cc0c4b1dfa}</t>
  </si>
  <si>
    <t>VRN</t>
  </si>
  <si>
    <t>Vedlejší rozpočtové náklady</t>
  </si>
  <si>
    <t>{adb07ccc-5d30-4480-a5f1-ef4a0a1f4f3b}</t>
  </si>
  <si>
    <t>{d0e22990-33f1-404a-a058-430add52bb2d}</t>
  </si>
  <si>
    <t>KRYCÍ LIST SOUPISU PRACÍ</t>
  </si>
  <si>
    <t>Objekt:</t>
  </si>
  <si>
    <t>SO 101 - Parkovací stání šikmá</t>
  </si>
  <si>
    <t>Soupis: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</si>
  <si>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</si>
  <si>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</si>
  <si>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</si>
  <si>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</si>
  <si>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</si>
  <si>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</si>
  <si>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</si>
  <si>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</si>
  <si>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</si>
  <si>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</si>
  <si>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</si>
  <si>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</si>
  <si>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</si>
  <si>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</si>
  <si>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</si>
  <si>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</si>
  <si>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</si>
  <si>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</si>
  <si>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</si>
  <si>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</si>
  <si>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</si>
  <si>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</si>
  <si>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</si>
  <si>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</si>
  <si>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</si>
  <si>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</si>
  <si>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</si>
  <si>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</si>
  <si>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</si>
  <si>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</si>
  <si>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</si>
  <si>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</si>
  <si>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</si>
  <si>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CS ÚRS 2019 01</t>
  </si>
  <si>
    <t>4</t>
  </si>
  <si>
    <t>332097196</t>
  </si>
  <si>
    <t>PSC</t>
  </si>
  <si>
    <t xml:space="preserve">Poznámka k souboru cen:_x000d_
1. Cenu -1104 lze použít jestliže se odstranění stromů a křovin neprovádí na holo._x000d_
2. Cena -1101 je určena i pro:_x000d_
a) odstraňování křovin a stromů o průměru kmene do 100 mm z ploch, jejichž celková výměra je větší než 1 000 m2 při sklonu terénu strmějším než 1 : 5;_x000d_
b) LTM při jakékoliv celkové ploše jednotlivě přes 30 m2._x000d_
3. V ceně jsou započteny i náklady na případné nutné odklizení křovin a stromů na hromady na vzdálenost do 50 m nebo naložení na dopravní prostředek._x000d_
4. Průměr kmenů stromů (křovin) se měří 0,15 m nad přilehlým terénem._x000d_
5.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staveniště._x000d_
</t>
  </si>
  <si>
    <t>P</t>
  </si>
  <si>
    <t>Poznámka k položce:_x000d_
Odvoz a likvidace v režii zhotovitele.</t>
  </si>
  <si>
    <t>VV</t>
  </si>
  <si>
    <t>"odstranění živ. plotu" 137*0,6</t>
  </si>
  <si>
    <t>112101102</t>
  </si>
  <si>
    <t>Odstranění stromů s odřezáním kmene a s odvětvením listnatých, průměru kmene přes 300 do 500 mm</t>
  </si>
  <si>
    <t>kus</t>
  </si>
  <si>
    <t>-257434293</t>
  </si>
  <si>
    <t xml:space="preserve">Poznámka k souboru cen:_x000d_
1. Ceny jsou určeny pro odstranění stromů v rámci přípravy staveniště._x000d_
2. Ceny lze použít i pro odstranění stromů ze sesuté zeminy, vývratů a polomů._x000d_
3. V ceně jsou započteny i náklady na případné nutné odklizení kmene a větví odděleně na vzdálenost do 50 m nebo s naložením na dopravní prostředek._x000d_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Ceny nelze užít v případě, kdy je nutné odstraňování stromu po částech; tyto práce lze oceňovat příslušnými cenami katalogu 823-1 Plochy a úprava území._x000d_
</t>
  </si>
  <si>
    <t>3</t>
  </si>
  <si>
    <t>112201102</t>
  </si>
  <si>
    <t>Odstranění pařezů s jejich vykopáním, vytrháním nebo odstřelením, s přesekáním kořenů průměru přes 300 do 500 mm</t>
  </si>
  <si>
    <t>67794021</t>
  </si>
  <si>
    <t xml:space="preserve">Poznámka k souboru cen:_x000d_
1. Ceny lze použít i pro odstranění pařezů ze sesuté zeminy, vývratů a polomů._x000d_
2. V ceně jsou započteny i náklady na případné nutné odklizení pařezů na hromady na vzdálenost do 50 m nebo naložení na dopravní prostředek._x000d_
3. Mají-li se odstraňovat pařezy z pokáceného souvislého lesního porostu, lze počet pařezů stanovit s přihlédnutím k tabulce v příloze č. 1._x000d_
4. Zásyp jam po pařezech se oceňuje cenami souboru cen 174 20-12 této části katalogu._x000d_
5. Průměr pařezu se měří v místě řezu kmene na základě dvojího na sebe kolmého měření a následného zprůměrování naměřených hodnot._x000d_
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</si>
  <si>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</si>
  <si>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</si>
  <si>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-868478859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</si>
  <si>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</si>
  <si>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"dlažba 30x30" 6,99</t>
  </si>
  <si>
    <t>5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</si>
  <si>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</si>
  <si>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</si>
  <si>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427430267</t>
  </si>
  <si>
    <t>"dlažba zamk. 60mm" 21,45</t>
  </si>
  <si>
    <t>6</t>
  </si>
  <si>
    <t>113107142</t>
  </si>
  <si>
    <t>Odstranění podkladů nebo krytů ručně s přemístěním hmot na skládku na vzdálenost do 3 m nebo s naložením na dopravní prostředek živičných, o tl. vrstvy přes 50 do 100 mm</t>
  </si>
  <si>
    <t>344523619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</si>
  <si>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</si>
  <si>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"vybourání asfaltu tl. 100mm" 59,17</t>
  </si>
  <si>
    <t>7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</si>
  <si>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</si>
  <si>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</si>
  <si>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1211267974</t>
  </si>
  <si>
    <t>"podklad pod dlažbou 30x30 tl. 200mm" 6,99</t>
  </si>
  <si>
    <t>"podklad pod dlažbou zamk. tl.190mm" 21,45</t>
  </si>
  <si>
    <t>Součet</t>
  </si>
  <si>
    <t>8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</si>
  <si>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</si>
  <si>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</si>
  <si>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</si>
  <si>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959331281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</si>
  <si>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</si>
  <si>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"sil. obruba" 203,97</t>
  </si>
  <si>
    <t>"přídlažba" 192,6</t>
  </si>
  <si>
    <t>9</t>
  </si>
  <si>
    <t>122201102</t>
  </si>
  <si>
    <t>Odkopávky a prokopávky nezapažené s přehozením výkopku na vzdálenost do 3 m nebo s naložením na dopravní prostředek v hornině tř. 3 přes 100 do 1 000 m3</t>
  </si>
  <si>
    <t>m3</t>
  </si>
  <si>
    <t>-660270782</t>
  </si>
  <si>
    <t xml:space="preserve">Poznámka k souboru cen:_x000d_
1. Odkopávky a prokopávky v roubených prostorech se oceňují podle čl. 3116 Všeobecných podmínek tohoto katalogu._x000d_
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m3._x000d_
3. Ceny lze použít i pro vykopávky odpadových jam._x000d_
4. Ceny lze použít i pro sejmutí podorničí. Přitom se přihlíží k ustanovení čl. 3112 Všeobecných podmínek tohoto katalogu._x000d_
</t>
  </si>
  <si>
    <t>"odkop pro kci park. stání tl.500mm" 0,5*519,9</t>
  </si>
  <si>
    <t>"odkop sanace tl.400mm" 0,4*545,68</t>
  </si>
  <si>
    <t>"odkop pod kci dlažby tl.250mm" 0,25*28,44</t>
  </si>
  <si>
    <t>"odkop pod obrubou a přídlažbou tl.200mm" 0,2*78,97</t>
  </si>
  <si>
    <t>"odkop pro zatravnění tl.100mm" 0,1*121,68</t>
  </si>
  <si>
    <t>"odkop nad kci park. stání" 0,26*159,5</t>
  </si>
  <si>
    <t>10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</si>
  <si>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</si>
  <si>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</si>
  <si>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9732991</t>
  </si>
  <si>
    <t>554,764</t>
  </si>
  <si>
    <t>11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</si>
  <si>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</si>
  <si>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</si>
  <si>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307623695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</si>
  <si>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</si>
  <si>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"odkopávky" 554,764</t>
  </si>
  <si>
    <t>"zásyp k obrubě-materiál zpětně" -0,07*212,06</t>
  </si>
  <si>
    <t>"ohumusování tl.100mm-mat. zpětně" -0,1*121,68</t>
  </si>
  <si>
    <t>12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</si>
  <si>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</si>
  <si>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</si>
  <si>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-1294111178</t>
  </si>
  <si>
    <t>527,752*17</t>
  </si>
  <si>
    <t>13</t>
  </si>
  <si>
    <t>171201201</t>
  </si>
  <si>
    <t>Uložení sypaniny na skládky</t>
  </si>
  <si>
    <t>CS ÚRS 2018 01</t>
  </si>
  <si>
    <t>1049182872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</si>
  <si>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</si>
  <si>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527,752</t>
  </si>
  <si>
    <t>14</t>
  </si>
  <si>
    <t>171201211</t>
  </si>
  <si>
    <t>Poplatek za uložení stavebního odpadu na skládce (skládkovné) zeminy a kameniva zatříděného do Katalogu odpadů pod kódem 170 504</t>
  </si>
  <si>
    <t>t</t>
  </si>
  <si>
    <t>1132951981</t>
  </si>
  <si>
    <t xml:space="preserve">Poznámka k souboru cen:_x000d_
1. Ceny uvedené v souboru cen lze po dohodě upravit podle místních podmínek._x000d_
</t>
  </si>
  <si>
    <t>527,752*1,8</t>
  </si>
  <si>
    <t>174101101</t>
  </si>
  <si>
    <t>Zásyp sypaninou z jakékoliv horniny s uložením výkopku ve vrstvách se zhutněním jam, šachet, rýh nebo kolem objektů v těchto vykopávkách</t>
  </si>
  <si>
    <t>319903687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</si>
  <si>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</si>
  <si>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"zásyp k obrubě-materiál zpětně" 0,07*212,06</t>
  </si>
  <si>
    <t>"ohumusování tl.100mm-mat. zpětně" 0,1*121,68</t>
  </si>
  <si>
    <t>16</t>
  </si>
  <si>
    <t>181301101</t>
  </si>
  <si>
    <t>Rozprostření a urovnání ornice v rovině nebo ve svahu sklonu do 1:5 při souvislé ploše do 500 m2, tl. vrstvy do 100 mm</t>
  </si>
  <si>
    <t>98880084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</si>
  <si>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</si>
  <si>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"ohumusování tl.100mm" 121,68</t>
  </si>
  <si>
    <t>17</t>
  </si>
  <si>
    <t>181411131</t>
  </si>
  <si>
    <t>Založení trávníku na půdě předem připravené plochy do 1000 m2 výsevem včetně utažení parkového v rovině nebo na svahu do 1:5</t>
  </si>
  <si>
    <t>159230919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</si>
  <si>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</si>
  <si>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121,68</t>
  </si>
  <si>
    <t>18</t>
  </si>
  <si>
    <t>M</t>
  </si>
  <si>
    <t>00572410</t>
  </si>
  <si>
    <t>osivo směs travní parková</t>
  </si>
  <si>
    <t>kg</t>
  </si>
  <si>
    <t>1615582707</t>
  </si>
  <si>
    <t>0,04*121,68</t>
  </si>
  <si>
    <t>19</t>
  </si>
  <si>
    <t>181951102</t>
  </si>
  <si>
    <t>Úprava pláně vyrovnáním výškových rozdílů v hornině tř. 1 až 4 se zhutněním</t>
  </si>
  <si>
    <t>1444544997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</si>
  <si>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</si>
  <si>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667,36</t>
  </si>
  <si>
    <t>Zakládání</t>
  </si>
  <si>
    <t>20</t>
  </si>
  <si>
    <t>213141111</t>
  </si>
  <si>
    <t>Zřízení vrstvy z geotextilie filtrační, separační, odvodňovací, ochranné, výztužné nebo protierozní v rovině nebo ve sklonu do 1:5, šířky do 3 m</t>
  </si>
  <si>
    <t>-1878401939</t>
  </si>
  <si>
    <t xml:space="preserve">Poznámka k souboru cen:_x000d_
1. Ceny jsou určeny pro zřízení vrstev na upraveném povrchu._x000d_
2. V cenách jsou započteny i náklady na položení a spojení geotextilií včetně přesahů._x000d_
3. V cenách nejsou započteny náklady na dodávku geotextilií, která se oceňuje ve specifikaci. Ztratné včetně přesahů lze stanovit ve výši 15 až 20 %._x000d_
4. Ceny -1131 až -1133 lze použít i pro vyvedení geotextilie na svislou konstrukci._x000d_
</t>
  </si>
  <si>
    <t>"geotextílie 300g/m2" 545,48</t>
  </si>
  <si>
    <t>69311068</t>
  </si>
  <si>
    <t>geotextilie netkaná separační, ochranná, filtrační, drenážní PP 300g/m2</t>
  </si>
  <si>
    <t>-2031090208</t>
  </si>
  <si>
    <t>545,48</t>
  </si>
  <si>
    <t>Komunikace pozemní</t>
  </si>
  <si>
    <t>22</t>
  </si>
  <si>
    <t>564750114</t>
  </si>
  <si>
    <t>Podklad nebo kryt z kameniva hrubého drceného vel. 16-32 mm s rozprostřením a zhutněním, po zhutnění tl. 180 mm</t>
  </si>
  <si>
    <t>-1410063990</t>
  </si>
  <si>
    <t>"podklad z DK 16/32" 409,4</t>
  </si>
  <si>
    <t>23</t>
  </si>
  <si>
    <t>564761111</t>
  </si>
  <si>
    <t>Podklad nebo kryt z kameniva hrubého drceného vel. 32-63 mm s rozprostřením a zhutněním, po zhutnění tl. 200 mm</t>
  </si>
  <si>
    <t>595116949</t>
  </si>
  <si>
    <t>"podklad z DK 32/63" 566,69</t>
  </si>
  <si>
    <t>"sanace z DK 32/63 tl.2x200mm" 2*545,48</t>
  </si>
  <si>
    <t>24</t>
  </si>
  <si>
    <t>565145111.R</t>
  </si>
  <si>
    <t>Asfaltový beton vrstva podkladní ACP 16 (obalované kamenivo střednězrnné - OKS) s rozprostřením a zhutněním RUČNÍ POKLÁDKA, po zhutnění tl. 60 mm</t>
  </si>
  <si>
    <t>-79174355</t>
  </si>
  <si>
    <t xml:space="preserve">Poznámka k souboru cen:_x000d_
1. ČSN EN 13108-1 připouští pro ACP 16 pouze tl. 50 až 80 mm._x000d_
</t>
  </si>
  <si>
    <t>"doasfaltování" 59,17</t>
  </si>
  <si>
    <t>25</t>
  </si>
  <si>
    <t>573211107</t>
  </si>
  <si>
    <t>Postřik spojovací PS bez posypu kamenivem z asfaltu silničního, v množství 0,30 kg/m2</t>
  </si>
  <si>
    <t>1971250392</t>
  </si>
  <si>
    <t>26</t>
  </si>
  <si>
    <t>577134141.R</t>
  </si>
  <si>
    <t>Asfaltový beton vrstva obrusná ACO 11 (ABS) s rozprostřením a se zhutněním z modifikovaného asfaltu v pruhu šířky přes 3 m tl. 40 mm RUČNÍ POKLÁDKA</t>
  </si>
  <si>
    <t>-710631633</t>
  </si>
  <si>
    <t xml:space="preserve">Poznámka k souboru cen:_x000d_
1. ČSN EN 13108-1 připouští pro ACO 11 pouze tl. 35 až 50 mm._x000d_
</t>
  </si>
  <si>
    <t>27</t>
  </si>
  <si>
    <t>596412213</t>
  </si>
  <si>
    <t>Kladení dlažby z betonových vegetačních dlaždic pozemních komunikací s ložem z kameniva těženého nebo drceného tl. do 50 mm, s vyplněním spár a vegetačních otvorů, s hutněním vibrováním tl. 80 mm, pro plochy přes 300 m2</t>
  </si>
  <si>
    <t>44778595</t>
  </si>
  <si>
    <t xml:space="preserve">Poznámka k souboru cen:_x000d_
1. V cenách jsou započteny i náklady na dodávku hmot pro lože a materiálu na výplň spár._x000d_
2. V cenách nejsou započteny náklady na: _x000d_
a) dodávku vegetačních dlaždic, které se oceňují ve specifikaci; ztratné lze dohodnout u plochy do 100 m2 ve výši 3 %, přes 100 do 300 m2 ve výši 2 % a přes 300 m2 ve výši 1 %,_x000d_
b) dodávku výplně ve vegetačních dlaždicích, které se oceňují ve specifikaci,_x000d_
c) založení trávníku. Tyto náklady se oceňují cenami souboru cen 180 40-51 části A02 Katalogu 823-1 Plochy a úprava území._x000d_
3. Část lože přesahující tloušťku 50 mm se oceňuje cenami souboru cen 451 ..-9 Příplatek za každých dalších 10 mm tloušťky podkladu nebo lože._x000d_
</t>
  </si>
  <si>
    <t>"vegetační dlažba 200/200/80" 446,56</t>
  </si>
  <si>
    <t>28</t>
  </si>
  <si>
    <t>592453260.R</t>
  </si>
  <si>
    <t>dlažba betonová vegetační 200x200x80mm</t>
  </si>
  <si>
    <t>-1823098852</t>
  </si>
  <si>
    <t>446,56*1,02</t>
  </si>
  <si>
    <t>Trubní vedení</t>
  </si>
  <si>
    <t>29</t>
  </si>
  <si>
    <t>899231111</t>
  </si>
  <si>
    <t>Výšková úprava uličního vstupu nebo vpusti do 200 mm zvýšením mříže</t>
  </si>
  <si>
    <t>-1663510819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</si>
  <si>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</si>
  <si>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Ostatní konstrukce a práce, bourání</t>
  </si>
  <si>
    <t>30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</si>
  <si>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</si>
  <si>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</si>
  <si>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-451249492</t>
  </si>
  <si>
    <t xml:space="preserve">Poznámka k souboru cen:_x000d_
1. V cenách nejsou započteny náklady na:_x000d_
a) příp. nutné zemní práce, které se oceňují cenami katalogu 800-1 Zemní práce,_x000d_
b) příp. nutné bourání (rozebrání) vozovky, které se oceňuje cenami části B 01 tohoto katalogu,_x000d_
c) vyplnění spár mezi krytem vozovky a vodicím proužkem, které se oceňuje cenami souboru cen 599 . 4-11 Vyplnění spár mezi silničními dílci,_x000d_
d) dodání prefabrikovaných desek, které se oceňuje ve specifikaci._x000d_
</t>
  </si>
  <si>
    <t>Poznámka k položce:_x000d_
bet. lože C20/25</t>
  </si>
  <si>
    <t>"přídlažba 5000/80/250" 192,6</t>
  </si>
  <si>
    <t>31</t>
  </si>
  <si>
    <t>59218001</t>
  </si>
  <si>
    <t>krajník betonový silniční 500x250x80mm</t>
  </si>
  <si>
    <t>-1461005663</t>
  </si>
  <si>
    <t>192,6*1,02</t>
  </si>
  <si>
    <t>32</t>
  </si>
  <si>
    <t>915111112</t>
  </si>
  <si>
    <t>Vodorovné dopravní značení stříkané barvou dělící čára šířky 125 mm souvislá bílá retroreflexní</t>
  </si>
  <si>
    <t>-872591268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</si>
  <si>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</si>
  <si>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>"V10b" 253,95</t>
  </si>
  <si>
    <t>33</t>
  </si>
  <si>
    <t>915611111</t>
  </si>
  <si>
    <t>Předznačení pro vodorovné značení stříkané barvou nebo prováděné z nátěrových hmot liniové dělicí čáry, vodicí proužky</t>
  </si>
  <si>
    <t>1459557575</t>
  </si>
  <si>
    <t xml:space="preserve">Poznámka k souboru cen:_x000d_
1. Množství měrných jednotek se určuje:_x000d_
a) pro cenu -1111 v m délky dělicí čáry nebo vodícího proužku (včetně mezer),_x000d_
b) pro cenu -1112 v m2 natírané nebo stříkané plochy._x000d_
</t>
  </si>
  <si>
    <t>34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</si>
  <si>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</si>
  <si>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</si>
  <si>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-2085331074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</si>
  <si>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</si>
  <si>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"sil. obruba 1000/250/150" 212,06</t>
  </si>
  <si>
    <t>"obruba 1000/150/150" 180,6</t>
  </si>
  <si>
    <t>"přechodová obruba" 12</t>
  </si>
  <si>
    <t>35</t>
  </si>
  <si>
    <t>59217031</t>
  </si>
  <si>
    <t>obrubník betonový silniční 1000x150x250mm</t>
  </si>
  <si>
    <t>575053027</t>
  </si>
  <si>
    <t>200,06*1,02</t>
  </si>
  <si>
    <t>36</t>
  </si>
  <si>
    <t>59217032</t>
  </si>
  <si>
    <t>obrubník betonový silniční 1000x150x150mm</t>
  </si>
  <si>
    <t>-471616261</t>
  </si>
  <si>
    <t>180,6*1,02</t>
  </si>
  <si>
    <t>37</t>
  </si>
  <si>
    <t>59217030</t>
  </si>
  <si>
    <t>obrubník betonový silniční přechodový 1000x150x150-250mm</t>
  </si>
  <si>
    <t>76700583</t>
  </si>
  <si>
    <t>38</t>
  </si>
  <si>
    <t>916991121</t>
  </si>
  <si>
    <t>Lože pod obrubníky, krajníky nebo obruby z dlažebních kostek z betonu prostého tř. C 16/20</t>
  </si>
  <si>
    <t>-1975626009</t>
  </si>
  <si>
    <t>"C 20/25 XF3"</t>
  </si>
  <si>
    <t>"lože pod obrubu 1000/250/150" 0,05*0,35*212,06</t>
  </si>
  <si>
    <t>"lože pod obrubu 100/150/150 a přechodovou" 0,05*0,25*180,6</t>
  </si>
  <si>
    <t>"lože pod přídlažbu" 0,1*0,25*192,6</t>
  </si>
  <si>
    <t>39</t>
  </si>
  <si>
    <t>919735112</t>
  </si>
  <si>
    <t>Řezání stávajícího živičného krytu nebo podkladu hloubky přes 50 do 100 mm</t>
  </si>
  <si>
    <t>1888646711</t>
  </si>
  <si>
    <t xml:space="preserve">Poznámka k souboru cen:_x000d_
1. V cenách jsou započteny i náklady na spotřebu vody._x000d_
</t>
  </si>
  <si>
    <t>194,1</t>
  </si>
  <si>
    <t>40</t>
  </si>
  <si>
    <t>599141111</t>
  </si>
  <si>
    <t>Vyplnění spár mezi silničními dílci jakékoliv tloušťky živičnou zálivkou</t>
  </si>
  <si>
    <t>1486959655</t>
  </si>
  <si>
    <t xml:space="preserve">Poznámka k souboru cen:_x000d_
1. Ceny lze použít i pro vyplnění spár podkladu z betonu prostého, který se oceňuje cenami souboru cen 567 1 . - . . Podklad z prostého betonu._x000d_
2. V ceně 14-1111 jsou započteny i náklady na vyčištění spár._x000d_
</t>
  </si>
  <si>
    <t>41</t>
  </si>
  <si>
    <t>966007111</t>
  </si>
  <si>
    <t>Odstranění vodorovného dopravního značení frézováním značeného barvou čáry šířky do 125 mm</t>
  </si>
  <si>
    <t>504268578</t>
  </si>
  <si>
    <t xml:space="preserve">Poznámka k souboru cen:_x000d_
1. V cenách nejsou započteny náklady na očištění vozovky, tyto se oceňují cenami souboru cen 938 90-9 . Odstranění bláta, prachu nebo hlinitého nánosu s povrchu podkladu nebo krytu části C 01 tohoto katalogu._x000d_
</t>
  </si>
  <si>
    <t>90,4</t>
  </si>
  <si>
    <t>42</t>
  </si>
  <si>
    <t>966007112</t>
  </si>
  <si>
    <t>Odstranění vodorovného dopravního značení frézováním značeného barvou čáry šířky do 250 mm</t>
  </si>
  <si>
    <t>104525496</t>
  </si>
  <si>
    <t>94,5</t>
  </si>
  <si>
    <t>43</t>
  </si>
  <si>
    <t>966071711</t>
  </si>
  <si>
    <t>Bourání plotových sloupků a vzpěr ocelových trubkových nebo profilovaných výšky do 2,50 m zabetonovaných</t>
  </si>
  <si>
    <t>-1545589522</t>
  </si>
  <si>
    <t xml:space="preserve">Poznámka k souboru cen:_x000d_
1. V cenách jsou započteny i náklady na odklizení materiálu na vzdálenost do 20 m nebo naložení na dopravní prostředek._x000d_
</t>
  </si>
  <si>
    <t>44</t>
  </si>
  <si>
    <t>966072811</t>
  </si>
  <si>
    <t>Rozebrání oplocení z dílců rámových na ocelové sloupky, výšky přes 1 do 2 m</t>
  </si>
  <si>
    <t>503911810</t>
  </si>
  <si>
    <t xml:space="preserve">Poznámka k souboru cen:_x000d_
1. V cenách jsou započteny i náklady na odklizení materiálu na vzdálenost do 20 m nebo naložení na dopravní prostředek._x000d_
2. V cenách nejsou započteny náklady na demontáž sloupků._x000d_
</t>
  </si>
  <si>
    <t>Poznámka k položce:_x000d_
Odvoz a likvidace v režii zhotovitele</t>
  </si>
  <si>
    <t>"stávající plot" 20,48</t>
  </si>
  <si>
    <t>997</t>
  </si>
  <si>
    <t>Přesun sutě</t>
  </si>
  <si>
    <t>45</t>
  </si>
  <si>
    <t>997211511</t>
  </si>
  <si>
    <t>Vodorovná doprava suti nebo vybouraných hmot suti se složením a hrubým urovnáním, na vzdálenost do 1 km</t>
  </si>
  <si>
    <t>2083201869</t>
  </si>
  <si>
    <t xml:space="preserve">Poznámka k souboru cen:_x000d_
1. Ceny nelze použít pro vodorovnou dopravu po železnici, po vodě nebo neobvyklými dopravními prostředky._x000d_
2. Je-li na dopravní dráze pro vodorovnou dopravu překážka, pro kterou je nutné překládat suť nebo vybourané hmoty z jednoho obvyklého dopravního prostředku na jiný, oceňuje se tato lomená doprava v každém úseku samostatně._x000d_
</t>
  </si>
  <si>
    <t>"kamenivo"</t>
  </si>
  <si>
    <t>"podklad pod dlažbou 30x30 tl. 200mm" 6,99*0,2*2</t>
  </si>
  <si>
    <t>"podklad pod dlažbou zamk. tl.190mm" 21,45*0,19*2</t>
  </si>
  <si>
    <t>Mezisoučet</t>
  </si>
  <si>
    <t>"beton"</t>
  </si>
  <si>
    <t>"dlažba 30x30" 6,99*0,05*2,2</t>
  </si>
  <si>
    <t>"dlažba zamk. 60mm" 21,45*0,06*2,2</t>
  </si>
  <si>
    <t>"sil. obruba" 203,97*0,205</t>
  </si>
  <si>
    <t>"přídlažba" 192,6*0,205</t>
  </si>
  <si>
    <t>"asfalt"</t>
  </si>
  <si>
    <t>"vybourání asfaltu tl. 100mm" 59,17*0,1*2,4</t>
  </si>
  <si>
    <t>46</t>
  </si>
  <si>
    <t>997211519</t>
  </si>
  <si>
    <t>Vodorovná doprava suti nebo vybouraných hmot suti se složením a hrubým urovnáním, na vzdálenost Příplatek k ceně za každý další i započatý 1 km přes 1 km</t>
  </si>
  <si>
    <t>-1142274723</t>
  </si>
  <si>
    <t>110,045*26</t>
  </si>
  <si>
    <t>47</t>
  </si>
  <si>
    <t>997221815</t>
  </si>
  <si>
    <t>Poplatek za uložení stavebního odpadu na skládce (skládkovné) z prostého betonu zatříděného do Katalogu odpadů pod kódem 170 101</t>
  </si>
  <si>
    <t>1049868567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</si>
  <si>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</si>
  <si>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84,897</t>
  </si>
  <si>
    <t>48</t>
  </si>
  <si>
    <t>997221845</t>
  </si>
  <si>
    <t>Poplatek za uložení stavebního odpadu na skládce (skládkovné) asfaltového bez obsahu dehtu zatříděného do Katalogu odpadů pod kódem 170 302</t>
  </si>
  <si>
    <t>-1043828869</t>
  </si>
  <si>
    <t>14,201</t>
  </si>
  <si>
    <t>49</t>
  </si>
  <si>
    <t>997221855</t>
  </si>
  <si>
    <t>2022790479</t>
  </si>
  <si>
    <t>10,947</t>
  </si>
  <si>
    <t>998</t>
  </si>
  <si>
    <t>Přesun hmot</t>
  </si>
  <si>
    <t>50</t>
  </si>
  <si>
    <t>998223011</t>
  </si>
  <si>
    <t>Přesun hmot pro pozemní komunikace s krytem dlážděným dopravní vzdálenost do 200 m jakékoliv délky objektu</t>
  </si>
  <si>
    <t>2077789545</t>
  </si>
  <si>
    <t>SO 102 - Parkovací stání kolmá</t>
  </si>
  <si>
    <t>-1029254638</t>
  </si>
  <si>
    <t>"odstranění živ. plotu" 69,4*0,6</t>
  </si>
  <si>
    <t>112101101</t>
  </si>
  <si>
    <t>Odstranění stromů s odřezáním kmene a s odvětvením listnatých, průměru kmene přes 100 do 300 mm</t>
  </si>
  <si>
    <t>-1195022740</t>
  </si>
  <si>
    <t>112201101</t>
  </si>
  <si>
    <t>Odstranění pařezů s jejich vykopáním, vytrháním nebo odstřelením, s přesekáním kořenů průměru přes 100 do 300 mm</t>
  </si>
  <si>
    <t>1692014839</t>
  </si>
  <si>
    <t>-1552372188</t>
  </si>
  <si>
    <t>"vybourání asfaltu tl. 100mm" 20,4</t>
  </si>
  <si>
    <t>1085365708</t>
  </si>
  <si>
    <t>"sil. obruba" 70,3</t>
  </si>
  <si>
    <t>"přídlažba" 70,3</t>
  </si>
  <si>
    <t>1228611557</t>
  </si>
  <si>
    <t>"odkop pro kci park. stání tl.500mm" 0,5*418,97</t>
  </si>
  <si>
    <t>"odkop sanace tl.400mm" 0,4*432,78</t>
  </si>
  <si>
    <t>"odkop pod obrubou a přídlažbou tl.200mm" 0,2*28,83</t>
  </si>
  <si>
    <t>"odkop pro zatravnění tl.100mm" 0,1*40,85</t>
  </si>
  <si>
    <t>"odkop nad kci park. stání" 0,54*68</t>
  </si>
  <si>
    <t>-1722711442</t>
  </si>
  <si>
    <t>429,468</t>
  </si>
  <si>
    <t>-386749554</t>
  </si>
  <si>
    <t>"odkopávky" 429,468</t>
  </si>
  <si>
    <t>"zásyp k obrubě-materiál zpětně" -0,07*79,5</t>
  </si>
  <si>
    <t>"ohumusování tl.100mm-mat. zpětně" -0,1*40,85</t>
  </si>
  <si>
    <t>-1874513280</t>
  </si>
  <si>
    <t>419,818*17</t>
  </si>
  <si>
    <t>2139903678</t>
  </si>
  <si>
    <t>419,818</t>
  </si>
  <si>
    <t>-384583532</t>
  </si>
  <si>
    <t>419,818*1,8</t>
  </si>
  <si>
    <t>-1215430540</t>
  </si>
  <si>
    <t>"zásyp k obrubě-materiál zpětně" 0,07*79,5</t>
  </si>
  <si>
    <t>"ohumusování tl.100mm-mat. zpětně" 0,1*40,85</t>
  </si>
  <si>
    <t>-1195788947</t>
  </si>
  <si>
    <t>"ohumusování tl.100mm" 40,85</t>
  </si>
  <si>
    <t>-1477093665</t>
  </si>
  <si>
    <t>"zatravnění" 40,85</t>
  </si>
  <si>
    <t>1446749414</t>
  </si>
  <si>
    <t>0,04*40,85</t>
  </si>
  <si>
    <t>-674335928</t>
  </si>
  <si>
    <t>421,7</t>
  </si>
  <si>
    <t>184512113</t>
  </si>
  <si>
    <t>Vyzvednutí dřeviny k přesazení bez balu v rovině nebo na svahu do 1:5 stromů průměru kmene do 0,1 m</t>
  </si>
  <si>
    <t>640841842</t>
  </si>
  <si>
    <t>1038331056</t>
  </si>
  <si>
    <t>"geotextilie 300g/m2" 432,78</t>
  </si>
  <si>
    <t>-1267886844</t>
  </si>
  <si>
    <t>432,78</t>
  </si>
  <si>
    <t>1222690574</t>
  </si>
  <si>
    <t>"podklad z DK 16/32" 365,83</t>
  </si>
  <si>
    <t>-1433599763</t>
  </si>
  <si>
    <t>"podklad z DK 32/63" 440,73</t>
  </si>
  <si>
    <t>"sanace z DK 32/63 tl.2x200mm" 2*432,78</t>
  </si>
  <si>
    <t>-886871038</t>
  </si>
  <si>
    <t>"doasfaltování" 20,21</t>
  </si>
  <si>
    <t>934983674</t>
  </si>
  <si>
    <t>-392595131</t>
  </si>
  <si>
    <t>281173913</t>
  </si>
  <si>
    <t>"vegetační dlažba 200/200/80" 380,81</t>
  </si>
  <si>
    <t>613578053</t>
  </si>
  <si>
    <t>380,81*1,02</t>
  </si>
  <si>
    <t>692421432</t>
  </si>
  <si>
    <t>-1432499021</t>
  </si>
  <si>
    <t>"V10b" 117</t>
  </si>
  <si>
    <t>-1967862758</t>
  </si>
  <si>
    <t>1991318966</t>
  </si>
  <si>
    <t>"přídlažba 500/80/250" 70,35</t>
  </si>
  <si>
    <t>-1638893501</t>
  </si>
  <si>
    <t>70,35*1,02</t>
  </si>
  <si>
    <t>900302198</t>
  </si>
  <si>
    <t>"sil. obruba 1000/250/150" 79,5</t>
  </si>
  <si>
    <t>"obruba 1000/150/150" 68,3</t>
  </si>
  <si>
    <t>"přechodová obruba" 2</t>
  </si>
  <si>
    <t>-993275466</t>
  </si>
  <si>
    <t>77,5*1,02</t>
  </si>
  <si>
    <t>1102632512</t>
  </si>
  <si>
    <t>68,3*1,02</t>
  </si>
  <si>
    <t>-745759410</t>
  </si>
  <si>
    <t>1295837929</t>
  </si>
  <si>
    <t>"C 20/25 XF3</t>
  </si>
  <si>
    <t>"lože pod obrubu 1000/250/150" 0,05*0,35*79,5</t>
  </si>
  <si>
    <t>"lože pod obrubu 100/150/150 a přechodovou" 0,05*0,25*70,3</t>
  </si>
  <si>
    <t>"lože pod přídlažbu" 0,1*0,25*70,35</t>
  </si>
  <si>
    <t>-694930349</t>
  </si>
  <si>
    <t>68</t>
  </si>
  <si>
    <t>-53723457</t>
  </si>
  <si>
    <t>1917461062</t>
  </si>
  <si>
    <t>"sil. obruba" 70,3*0,205</t>
  </si>
  <si>
    <t>"přídlažba" 70,3*0,205</t>
  </si>
  <si>
    <t>"vybourání asfaltu tl. 100mm" 20,4*0,1*2,4</t>
  </si>
  <si>
    <t>750899331</t>
  </si>
  <si>
    <t>33,720*26</t>
  </si>
  <si>
    <t>1700569471</t>
  </si>
  <si>
    <t>28,824</t>
  </si>
  <si>
    <t>1778380223</t>
  </si>
  <si>
    <t>4,896</t>
  </si>
  <si>
    <t>-504084453</t>
  </si>
  <si>
    <t>SO 103 - Příčný práh</t>
  </si>
  <si>
    <t>241650053</t>
  </si>
  <si>
    <t>"podklad pod asfaltem tl. 130mm" 16,05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</si>
  <si>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</si>
  <si>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</si>
  <si>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824318543</t>
  </si>
  <si>
    <t>"vybourání asf. tl.120mm" 16,05</t>
  </si>
  <si>
    <t>273313711</t>
  </si>
  <si>
    <t>Základy z betonu prostého desky z betonu kamenem neprokládaného tř. C 20/25</t>
  </si>
  <si>
    <t>1091121725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</si>
  <si>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</t>
  </si>
  <si>
    <t>"bet. lože kce příčného práhu tl.190mm" 0,19*16,05</t>
  </si>
  <si>
    <t>596211212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</si>
  <si>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</t>
  </si>
  <si>
    <t>371498019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</si>
  <si>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</si>
  <si>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"kce práhu" 16,05</t>
  </si>
  <si>
    <t>59245020</t>
  </si>
  <si>
    <t>dlažba skladebná betonová 200x100x80mm přírodní</t>
  </si>
  <si>
    <t>1654119807</t>
  </si>
  <si>
    <t>16,05*1,02</t>
  </si>
  <si>
    <t>915221112</t>
  </si>
  <si>
    <t>Vodorovné dopravní značení stříkaným plastem vodící čára bílá šířky 250 mm souvislá retroreflexní</t>
  </si>
  <si>
    <t>-1141650428</t>
  </si>
  <si>
    <t xml:space="preserve">Poznámka k souboru cen:_x000d_
1. Ceny jsou určeny pro dělicí čáry souvislé č. V 1a bílé, přerušované č. V 2a bílé, vodící č. V 4 bílé, souvislá č. V12b žlutá, přerušovaná č. V12c žlutá._x000d_
2. V cenách nejsou započteny náklady na:_x000d_
a) předznačení, tyto se oceňují cenami souboru cen 915 6.-11 Předznačení pro vodorovné značení,_x000d_
b) očištění vozovky, tyto se oceňují cenami souboru cen 938 90-9 . Odstranění bláta, prachu, nebo hlinitého nánosu s povrchu podkladu, nebo krytu části C 01 tohoto katalogu._x000d_
3. Množství měrných jednotek se určuje:_x000d_
a) u cen 912 21 a 915 22 v m délky dělící nebo vodící čáry (včetně mezer),_x000d_
b) u ceny 915 23 v m2 stříkané plochy bez mezer._x000d_
</t>
  </si>
  <si>
    <t>"V12c" 10,37</t>
  </si>
  <si>
    <t>-1002167865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</si>
  <si>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</si>
  <si>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</si>
  <si>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-359739169</t>
  </si>
  <si>
    <t xml:space="preserve">Poznámka k souboru cen:_x000d_
1. V cenách jsou započteny i náklady na vyčištění spár, na impregnaci a zalití spár včetně dodání hmot._x000d_
</t>
  </si>
  <si>
    <t>"zařezání asfaltu" 2*5,35</t>
  </si>
  <si>
    <t>1103878309</t>
  </si>
  <si>
    <t>2116849120</t>
  </si>
  <si>
    <t>5,35</t>
  </si>
  <si>
    <t>-1808626257</t>
  </si>
  <si>
    <t>"podklad pod asfaltem tl. 130mm" 16,05*0,13*2</t>
  </si>
  <si>
    <t>"vybourání asf. tl.120mm" 16,05*0,12*2,4</t>
  </si>
  <si>
    <t>-820256311</t>
  </si>
  <si>
    <t>8,795*26</t>
  </si>
  <si>
    <t>-918186561</t>
  </si>
  <si>
    <t>4,622</t>
  </si>
  <si>
    <t>1428493358</t>
  </si>
  <si>
    <t>4,173</t>
  </si>
  <si>
    <t>-1344310875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</si>
  <si>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</si>
  <si>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</si>
  <si>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</si>
  <si>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</si>
  <si>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</si>
  <si>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</si>
  <si>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</si>
  <si>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</si>
  <si>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kpl</t>
  </si>
  <si>
    <t>1024</t>
  </si>
  <si>
    <t>-283293661</t>
  </si>
  <si>
    <t>012103000</t>
  </si>
  <si>
    <t>Geodetické práce před výstavbou</t>
  </si>
  <si>
    <t>261106956</t>
  </si>
  <si>
    <t>012303000</t>
  </si>
  <si>
    <t>Geodetické práce po výstavbě</t>
  </si>
  <si>
    <t>-1608140085</t>
  </si>
  <si>
    <t>013254000</t>
  </si>
  <si>
    <t>Dokumentace skutečného provedení stavby</t>
  </si>
  <si>
    <t>1428135616</t>
  </si>
  <si>
    <t>VRN3</t>
  </si>
  <si>
    <t>Zařízení staveniště</t>
  </si>
  <si>
    <t>032002000</t>
  </si>
  <si>
    <t>Vybavení staveniště</t>
  </si>
  <si>
    <t>909098170</t>
  </si>
  <si>
    <t>034303000</t>
  </si>
  <si>
    <t>Dopravní značení na staveništi</t>
  </si>
  <si>
    <t>-398277161</t>
  </si>
  <si>
    <t>039002000</t>
  </si>
  <si>
    <t>Zrušení zařízení staveniště</t>
  </si>
  <si>
    <t>-1976354267</t>
  </si>
  <si>
    <t>VRN4</t>
  </si>
  <si>
    <t>Inženýrská činnost</t>
  </si>
  <si>
    <t>043194000</t>
  </si>
  <si>
    <t>Ostatní zkoušky</t>
  </si>
  <si>
    <t>1125352498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</si>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</sst>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VD07919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Břeclav - parkoviště Na Valtické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Břeclav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14. 1. 2020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Břeclav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ViaDesigne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ROUND(AG55+AG57+AG59+AG61,2)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ROUND(AS55+AS57+AS59+AS61,2)</f>
        <v>0</v>
      </c>
      <c r="AT54" s="108">
        <f>ROUND(SUM(AV54:AW54),2)</f>
        <v>0</v>
      </c>
      <c r="AU54" s="109">
        <f>ROUND(AU55+AU57+AU59+AU61,5)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ROUND(AZ55+AZ57+AZ59+AZ61,2)</f>
        <v>0</v>
      </c>
      <c r="BA54" s="108">
        <f>ROUND(BA55+BA57+BA59+BA61,2)</f>
        <v>0</v>
      </c>
      <c r="BB54" s="108">
        <f>ROUND(BB55+BB57+BB59+BB61,2)</f>
        <v>0</v>
      </c>
      <c r="BC54" s="108">
        <f>ROUND(BC55+BC57+BC59+BC61,2)</f>
        <v>0</v>
      </c>
      <c r="BD54" s="110">
        <f>ROUND(BD55+BD57+BD59+BD61,2)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7"/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78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71</v>
      </c>
      <c r="BT55" s="125" t="s">
        <v>79</v>
      </c>
      <c r="BU55" s="125" t="s">
        <v>73</v>
      </c>
      <c r="BV55" s="125" t="s">
        <v>74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4" customFormat="1" ht="16.5" customHeight="1">
      <c r="A56" s="126" t="s">
        <v>82</v>
      </c>
      <c r="B56" s="65"/>
      <c r="C56" s="127"/>
      <c r="D56" s="127"/>
      <c r="E56" s="128" t="s">
        <v>76</v>
      </c>
      <c r="F56" s="128"/>
      <c r="G56" s="128"/>
      <c r="H56" s="128"/>
      <c r="I56" s="128"/>
      <c r="J56" s="127"/>
      <c r="K56" s="128" t="s">
        <v>77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101 - Parkovací stání 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83</v>
      </c>
      <c r="AR56" s="67"/>
      <c r="AS56" s="131">
        <v>0</v>
      </c>
      <c r="AT56" s="132">
        <f>ROUND(SUM(AV56:AW56),2)</f>
        <v>0</v>
      </c>
      <c r="AU56" s="133">
        <f>'SO 101 - Parkovací stání ...'!P93</f>
        <v>0</v>
      </c>
      <c r="AV56" s="132">
        <f>'SO 101 - Parkovací stání ...'!J35</f>
        <v>0</v>
      </c>
      <c r="AW56" s="132">
        <f>'SO 101 - Parkovací stání ...'!J36</f>
        <v>0</v>
      </c>
      <c r="AX56" s="132">
        <f>'SO 101 - Parkovací stání ...'!J37</f>
        <v>0</v>
      </c>
      <c r="AY56" s="132">
        <f>'SO 101 - Parkovací stání ...'!J38</f>
        <v>0</v>
      </c>
      <c r="AZ56" s="132">
        <f>'SO 101 - Parkovací stání ...'!F35</f>
        <v>0</v>
      </c>
      <c r="BA56" s="132">
        <f>'SO 101 - Parkovací stání ...'!F36</f>
        <v>0</v>
      </c>
      <c r="BB56" s="132">
        <f>'SO 101 - Parkovací stání ...'!F37</f>
        <v>0</v>
      </c>
      <c r="BC56" s="132">
        <f>'SO 101 - Parkovací stání ...'!F38</f>
        <v>0</v>
      </c>
      <c r="BD56" s="134">
        <f>'SO 101 - Parkovací stání ...'!F39</f>
        <v>0</v>
      </c>
      <c r="BE56" s="4"/>
      <c r="BT56" s="135" t="s">
        <v>81</v>
      </c>
      <c r="BV56" s="135" t="s">
        <v>74</v>
      </c>
      <c r="BW56" s="135" t="s">
        <v>84</v>
      </c>
      <c r="BX56" s="135" t="s">
        <v>80</v>
      </c>
      <c r="CL56" s="135" t="s">
        <v>19</v>
      </c>
    </row>
    <row r="57" s="7" customFormat="1" ht="16.5" customHeight="1">
      <c r="A57" s="7"/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ROUND(AG58,2)</f>
        <v>0</v>
      </c>
      <c r="AH57" s="116"/>
      <c r="AI57" s="116"/>
      <c r="AJ57" s="116"/>
      <c r="AK57" s="116"/>
      <c r="AL57" s="116"/>
      <c r="AM57" s="116"/>
      <c r="AN57" s="118">
        <f>SUM(AG57,AT57)</f>
        <v>0</v>
      </c>
      <c r="AO57" s="116"/>
      <c r="AP57" s="116"/>
      <c r="AQ57" s="119" t="s">
        <v>78</v>
      </c>
      <c r="AR57" s="120"/>
      <c r="AS57" s="121">
        <f>ROUND(AS58,2)</f>
        <v>0</v>
      </c>
      <c r="AT57" s="122">
        <f>ROUND(SUM(AV57:AW57),2)</f>
        <v>0</v>
      </c>
      <c r="AU57" s="123">
        <f>ROUND(AU58,5)</f>
        <v>0</v>
      </c>
      <c r="AV57" s="122">
        <f>ROUND(AZ57*L29,2)</f>
        <v>0</v>
      </c>
      <c r="AW57" s="122">
        <f>ROUND(BA57*L30,2)</f>
        <v>0</v>
      </c>
      <c r="AX57" s="122">
        <f>ROUND(BB57*L29,2)</f>
        <v>0</v>
      </c>
      <c r="AY57" s="122">
        <f>ROUND(BC57*L30,2)</f>
        <v>0</v>
      </c>
      <c r="AZ57" s="122">
        <f>ROUND(AZ58,2)</f>
        <v>0</v>
      </c>
      <c r="BA57" s="122">
        <f>ROUND(BA58,2)</f>
        <v>0</v>
      </c>
      <c r="BB57" s="122">
        <f>ROUND(BB58,2)</f>
        <v>0</v>
      </c>
      <c r="BC57" s="122">
        <f>ROUND(BC58,2)</f>
        <v>0</v>
      </c>
      <c r="BD57" s="124">
        <f>ROUND(BD58,2)</f>
        <v>0</v>
      </c>
      <c r="BE57" s="7"/>
      <c r="BS57" s="125" t="s">
        <v>71</v>
      </c>
      <c r="BT57" s="125" t="s">
        <v>79</v>
      </c>
      <c r="BU57" s="125" t="s">
        <v>73</v>
      </c>
      <c r="BV57" s="125" t="s">
        <v>74</v>
      </c>
      <c r="BW57" s="125" t="s">
        <v>87</v>
      </c>
      <c r="BX57" s="125" t="s">
        <v>5</v>
      </c>
      <c r="CL57" s="125" t="s">
        <v>19</v>
      </c>
      <c r="CM57" s="125" t="s">
        <v>81</v>
      </c>
    </row>
    <row r="58" s="4" customFormat="1" ht="16.5" customHeight="1">
      <c r="A58" s="126" t="s">
        <v>82</v>
      </c>
      <c r="B58" s="65"/>
      <c r="C58" s="127"/>
      <c r="D58" s="127"/>
      <c r="E58" s="128" t="s">
        <v>85</v>
      </c>
      <c r="F58" s="128"/>
      <c r="G58" s="128"/>
      <c r="H58" s="128"/>
      <c r="I58" s="128"/>
      <c r="J58" s="127"/>
      <c r="K58" s="128" t="s">
        <v>86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102 - Parkovací stání 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83</v>
      </c>
      <c r="AR58" s="67"/>
      <c r="AS58" s="131">
        <v>0</v>
      </c>
      <c r="AT58" s="132">
        <f>ROUND(SUM(AV58:AW58),2)</f>
        <v>0</v>
      </c>
      <c r="AU58" s="133">
        <f>'SO 102 - Parkovací stání ...'!P93</f>
        <v>0</v>
      </c>
      <c r="AV58" s="132">
        <f>'SO 102 - Parkovací stání ...'!J35</f>
        <v>0</v>
      </c>
      <c r="AW58" s="132">
        <f>'SO 102 - Parkovací stání ...'!J36</f>
        <v>0</v>
      </c>
      <c r="AX58" s="132">
        <f>'SO 102 - Parkovací stání ...'!J37</f>
        <v>0</v>
      </c>
      <c r="AY58" s="132">
        <f>'SO 102 - Parkovací stání ...'!J38</f>
        <v>0</v>
      </c>
      <c r="AZ58" s="132">
        <f>'SO 102 - Parkovací stání ...'!F35</f>
        <v>0</v>
      </c>
      <c r="BA58" s="132">
        <f>'SO 102 - Parkovací stání ...'!F36</f>
        <v>0</v>
      </c>
      <c r="BB58" s="132">
        <f>'SO 102 - Parkovací stání ...'!F37</f>
        <v>0</v>
      </c>
      <c r="BC58" s="132">
        <f>'SO 102 - Parkovací stání ...'!F38</f>
        <v>0</v>
      </c>
      <c r="BD58" s="134">
        <f>'SO 102 - Parkovací stání ...'!F39</f>
        <v>0</v>
      </c>
      <c r="BE58" s="4"/>
      <c r="BT58" s="135" t="s">
        <v>81</v>
      </c>
      <c r="BV58" s="135" t="s">
        <v>74</v>
      </c>
      <c r="BW58" s="135" t="s">
        <v>88</v>
      </c>
      <c r="BX58" s="135" t="s">
        <v>87</v>
      </c>
      <c r="CL58" s="135" t="s">
        <v>19</v>
      </c>
    </row>
    <row r="59" s="7" customFormat="1" ht="16.5" customHeight="1">
      <c r="A59" s="7"/>
      <c r="B59" s="113"/>
      <c r="C59" s="114"/>
      <c r="D59" s="115" t="s">
        <v>89</v>
      </c>
      <c r="E59" s="115"/>
      <c r="F59" s="115"/>
      <c r="G59" s="115"/>
      <c r="H59" s="115"/>
      <c r="I59" s="116"/>
      <c r="J59" s="115" t="s">
        <v>90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ROUND(AG60,2)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78</v>
      </c>
      <c r="AR59" s="120"/>
      <c r="AS59" s="121">
        <f>ROUND(AS60,2)</f>
        <v>0</v>
      </c>
      <c r="AT59" s="122">
        <f>ROUND(SUM(AV59:AW59),2)</f>
        <v>0</v>
      </c>
      <c r="AU59" s="123">
        <f>ROUND(AU60,5)</f>
        <v>0</v>
      </c>
      <c r="AV59" s="122">
        <f>ROUND(AZ59*L29,2)</f>
        <v>0</v>
      </c>
      <c r="AW59" s="122">
        <f>ROUND(BA59*L30,2)</f>
        <v>0</v>
      </c>
      <c r="AX59" s="122">
        <f>ROUND(BB59*L29,2)</f>
        <v>0</v>
      </c>
      <c r="AY59" s="122">
        <f>ROUND(BC59*L30,2)</f>
        <v>0</v>
      </c>
      <c r="AZ59" s="122">
        <f>ROUND(AZ60,2)</f>
        <v>0</v>
      </c>
      <c r="BA59" s="122">
        <f>ROUND(BA60,2)</f>
        <v>0</v>
      </c>
      <c r="BB59" s="122">
        <f>ROUND(BB60,2)</f>
        <v>0</v>
      </c>
      <c r="BC59" s="122">
        <f>ROUND(BC60,2)</f>
        <v>0</v>
      </c>
      <c r="BD59" s="124">
        <f>ROUND(BD60,2)</f>
        <v>0</v>
      </c>
      <c r="BE59" s="7"/>
      <c r="BS59" s="125" t="s">
        <v>71</v>
      </c>
      <c r="BT59" s="125" t="s">
        <v>79</v>
      </c>
      <c r="BU59" s="125" t="s">
        <v>73</v>
      </c>
      <c r="BV59" s="125" t="s">
        <v>74</v>
      </c>
      <c r="BW59" s="125" t="s">
        <v>91</v>
      </c>
      <c r="BX59" s="125" t="s">
        <v>5</v>
      </c>
      <c r="CL59" s="125" t="s">
        <v>19</v>
      </c>
      <c r="CM59" s="125" t="s">
        <v>81</v>
      </c>
    </row>
    <row r="60" s="4" customFormat="1" ht="16.5" customHeight="1">
      <c r="A60" s="126" t="s">
        <v>82</v>
      </c>
      <c r="B60" s="65"/>
      <c r="C60" s="127"/>
      <c r="D60" s="127"/>
      <c r="E60" s="128" t="s">
        <v>89</v>
      </c>
      <c r="F60" s="128"/>
      <c r="G60" s="128"/>
      <c r="H60" s="128"/>
      <c r="I60" s="128"/>
      <c r="J60" s="127"/>
      <c r="K60" s="128" t="s">
        <v>90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'SO 103 - Příčný práh'!J32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83</v>
      </c>
      <c r="AR60" s="67"/>
      <c r="AS60" s="131">
        <v>0</v>
      </c>
      <c r="AT60" s="132">
        <f>ROUND(SUM(AV60:AW60),2)</f>
        <v>0</v>
      </c>
      <c r="AU60" s="133">
        <f>'SO 103 - Příčný práh'!P92</f>
        <v>0</v>
      </c>
      <c r="AV60" s="132">
        <f>'SO 103 - Příčný práh'!J35</f>
        <v>0</v>
      </c>
      <c r="AW60" s="132">
        <f>'SO 103 - Příčný práh'!J36</f>
        <v>0</v>
      </c>
      <c r="AX60" s="132">
        <f>'SO 103 - Příčný práh'!J37</f>
        <v>0</v>
      </c>
      <c r="AY60" s="132">
        <f>'SO 103 - Příčný práh'!J38</f>
        <v>0</v>
      </c>
      <c r="AZ60" s="132">
        <f>'SO 103 - Příčný práh'!F35</f>
        <v>0</v>
      </c>
      <c r="BA60" s="132">
        <f>'SO 103 - Příčný práh'!F36</f>
        <v>0</v>
      </c>
      <c r="BB60" s="132">
        <f>'SO 103 - Příčný práh'!F37</f>
        <v>0</v>
      </c>
      <c r="BC60" s="132">
        <f>'SO 103 - Příčný práh'!F38</f>
        <v>0</v>
      </c>
      <c r="BD60" s="134">
        <f>'SO 103 - Příčný práh'!F39</f>
        <v>0</v>
      </c>
      <c r="BE60" s="4"/>
      <c r="BT60" s="135" t="s">
        <v>81</v>
      </c>
      <c r="BV60" s="135" t="s">
        <v>74</v>
      </c>
      <c r="BW60" s="135" t="s">
        <v>92</v>
      </c>
      <c r="BX60" s="135" t="s">
        <v>91</v>
      </c>
      <c r="CL60" s="135" t="s">
        <v>19</v>
      </c>
    </row>
    <row r="61" s="7" customFormat="1" ht="16.5" customHeight="1">
      <c r="A61" s="7"/>
      <c r="B61" s="113"/>
      <c r="C61" s="114"/>
      <c r="D61" s="115" t="s">
        <v>93</v>
      </c>
      <c r="E61" s="115"/>
      <c r="F61" s="115"/>
      <c r="G61" s="115"/>
      <c r="H61" s="115"/>
      <c r="I61" s="116"/>
      <c r="J61" s="115" t="s">
        <v>94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ROUND(AG62,2)</f>
        <v>0</v>
      </c>
      <c r="AH61" s="116"/>
      <c r="AI61" s="116"/>
      <c r="AJ61" s="116"/>
      <c r="AK61" s="116"/>
      <c r="AL61" s="116"/>
      <c r="AM61" s="116"/>
      <c r="AN61" s="118">
        <f>SUM(AG61,AT61)</f>
        <v>0</v>
      </c>
      <c r="AO61" s="116"/>
      <c r="AP61" s="116"/>
      <c r="AQ61" s="119" t="s">
        <v>78</v>
      </c>
      <c r="AR61" s="120"/>
      <c r="AS61" s="121">
        <f>ROUND(AS62,2)</f>
        <v>0</v>
      </c>
      <c r="AT61" s="122">
        <f>ROUND(SUM(AV61:AW61),2)</f>
        <v>0</v>
      </c>
      <c r="AU61" s="123">
        <f>ROUND(AU62,5)</f>
        <v>0</v>
      </c>
      <c r="AV61" s="122">
        <f>ROUND(AZ61*L29,2)</f>
        <v>0</v>
      </c>
      <c r="AW61" s="122">
        <f>ROUND(BA61*L30,2)</f>
        <v>0</v>
      </c>
      <c r="AX61" s="122">
        <f>ROUND(BB61*L29,2)</f>
        <v>0</v>
      </c>
      <c r="AY61" s="122">
        <f>ROUND(BC61*L30,2)</f>
        <v>0</v>
      </c>
      <c r="AZ61" s="122">
        <f>ROUND(AZ62,2)</f>
        <v>0</v>
      </c>
      <c r="BA61" s="122">
        <f>ROUND(BA62,2)</f>
        <v>0</v>
      </c>
      <c r="BB61" s="122">
        <f>ROUND(BB62,2)</f>
        <v>0</v>
      </c>
      <c r="BC61" s="122">
        <f>ROUND(BC62,2)</f>
        <v>0</v>
      </c>
      <c r="BD61" s="124">
        <f>ROUND(BD62,2)</f>
        <v>0</v>
      </c>
      <c r="BE61" s="7"/>
      <c r="BS61" s="125" t="s">
        <v>71</v>
      </c>
      <c r="BT61" s="125" t="s">
        <v>79</v>
      </c>
      <c r="BU61" s="125" t="s">
        <v>73</v>
      </c>
      <c r="BV61" s="125" t="s">
        <v>74</v>
      </c>
      <c r="BW61" s="125" t="s">
        <v>95</v>
      </c>
      <c r="BX61" s="125" t="s">
        <v>5</v>
      </c>
      <c r="CL61" s="125" t="s">
        <v>19</v>
      </c>
      <c r="CM61" s="125" t="s">
        <v>81</v>
      </c>
    </row>
    <row r="62" s="4" customFormat="1" ht="16.5" customHeight="1">
      <c r="A62" s="126" t="s">
        <v>82</v>
      </c>
      <c r="B62" s="65"/>
      <c r="C62" s="127"/>
      <c r="D62" s="127"/>
      <c r="E62" s="128" t="s">
        <v>93</v>
      </c>
      <c r="F62" s="128"/>
      <c r="G62" s="128"/>
      <c r="H62" s="128"/>
      <c r="I62" s="128"/>
      <c r="J62" s="127"/>
      <c r="K62" s="128" t="s">
        <v>94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'VRN - Vedlejší rozpočtové...'!J32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83</v>
      </c>
      <c r="AR62" s="67"/>
      <c r="AS62" s="136">
        <v>0</v>
      </c>
      <c r="AT62" s="137">
        <f>ROUND(SUM(AV62:AW62),2)</f>
        <v>0</v>
      </c>
      <c r="AU62" s="138">
        <f>'VRN - Vedlejší rozpočtové...'!P89</f>
        <v>0</v>
      </c>
      <c r="AV62" s="137">
        <f>'VRN - Vedlejší rozpočtové...'!J35</f>
        <v>0</v>
      </c>
      <c r="AW62" s="137">
        <f>'VRN - Vedlejší rozpočtové...'!J36</f>
        <v>0</v>
      </c>
      <c r="AX62" s="137">
        <f>'VRN - Vedlejší rozpočtové...'!J37</f>
        <v>0</v>
      </c>
      <c r="AY62" s="137">
        <f>'VRN - Vedlejší rozpočtové...'!J38</f>
        <v>0</v>
      </c>
      <c r="AZ62" s="137">
        <f>'VRN - Vedlejší rozpočtové...'!F35</f>
        <v>0</v>
      </c>
      <c r="BA62" s="137">
        <f>'VRN - Vedlejší rozpočtové...'!F36</f>
        <v>0</v>
      </c>
      <c r="BB62" s="137">
        <f>'VRN - Vedlejší rozpočtové...'!F37</f>
        <v>0</v>
      </c>
      <c r="BC62" s="137">
        <f>'VRN - Vedlejší rozpočtové...'!F38</f>
        <v>0</v>
      </c>
      <c r="BD62" s="139">
        <f>'VRN - Vedlejší rozpočtové...'!F39</f>
        <v>0</v>
      </c>
      <c r="BE62" s="4"/>
      <c r="BT62" s="135" t="s">
        <v>81</v>
      </c>
      <c r="BV62" s="135" t="s">
        <v>74</v>
      </c>
      <c r="BW62" s="135" t="s">
        <v>96</v>
      </c>
      <c r="BX62" s="135" t="s">
        <v>95</v>
      </c>
      <c r="CL62" s="135" t="s">
        <v>19</v>
      </c>
    </row>
    <row r="63" s="2" customFormat="1" ht="30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</sheetData>
  <sheetProtection sheet="1" formatColumns="0" formatRows="0" objects="1" scenarios="1" spinCount="100000" saltValue="kjuVWSZopPYu8WTG5Tf9Q8280puRLPT3dYeeZr1ywi83fLSYoao4cqHnk6zLB7Y5UNgj0xBsSQGrLcn6Vo9lag==" hashValue="dlbahYePDSz8iK92o9mtZrsNLRak66dW0233jh8CY5Lj4UJB5bJnfKfgztKaXCdHTCNTFYdgJeA8p7U3CDm4Fg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101 - Parkovací stání ...'!C2" display="/"/>
    <hyperlink ref="A58" location="'SO 102 - Parkovací stání ...'!C2" display="/"/>
    <hyperlink ref="A60" location="'SO 103 - Příčný práh'!C2" display="/"/>
    <hyperlink ref="A62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81</v>
      </c>
    </row>
    <row r="4" s="1" customFormat="1" ht="24.96" customHeight="1">
      <c r="B4" s="22"/>
      <c r="D4" s="144" t="s">
        <v>97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Břeclav - parkoviště Na Valtické</v>
      </c>
      <c r="F7" s="146"/>
      <c r="G7" s="146"/>
      <c r="H7" s="146"/>
      <c r="I7" s="140"/>
      <c r="L7" s="22"/>
    </row>
    <row r="8" s="1" customFormat="1" ht="12" customHeight="1">
      <c r="B8" s="22"/>
      <c r="D8" s="146" t="s">
        <v>98</v>
      </c>
      <c r="I8" s="140"/>
      <c r="L8" s="22"/>
    </row>
    <row r="9" s="2" customFormat="1" ht="16.5" customHeight="1">
      <c r="A9" s="40"/>
      <c r="B9" s="46"/>
      <c r="C9" s="40"/>
      <c r="D9" s="40"/>
      <c r="E9" s="147" t="s">
        <v>99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100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99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19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51" t="s">
        <v>23</v>
      </c>
      <c r="J14" s="152" t="str">
        <f>'Rekapitulace stavby'!AN8</f>
        <v>14. 1. 2020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8"/>
      <c r="J15" s="40"/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51" t="s">
        <v>26</v>
      </c>
      <c r="J16" s="135" t="s">
        <v>19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51" t="s">
        <v>28</v>
      </c>
      <c r="J17" s="135" t="s">
        <v>19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29</v>
      </c>
      <c r="E19" s="40"/>
      <c r="F19" s="40"/>
      <c r="G19" s="40"/>
      <c r="H19" s="40"/>
      <c r="I19" s="151" t="s">
        <v>26</v>
      </c>
      <c r="J19" s="35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51" t="s">
        <v>28</v>
      </c>
      <c r="J20" s="35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31</v>
      </c>
      <c r="E22" s="40"/>
      <c r="F22" s="40"/>
      <c r="G22" s="40"/>
      <c r="H22" s="40"/>
      <c r="I22" s="151" t="s">
        <v>26</v>
      </c>
      <c r="J22" s="135" t="str">
        <f>IF('Rekapitulace stavby'!AN16="","",'Rekapitulace stavby'!AN16)</f>
        <v/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51" t="s">
        <v>28</v>
      </c>
      <c r="J23" s="135" t="str">
        <f>IF('Rekapitulace stavby'!AN17="","",'Rekapitulace stavby'!AN17)</f>
        <v/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34</v>
      </c>
      <c r="E25" s="40"/>
      <c r="F25" s="40"/>
      <c r="G25" s="40"/>
      <c r="H25" s="40"/>
      <c r="I25" s="151" t="s">
        <v>26</v>
      </c>
      <c r="J25" s="135" t="s">
        <v>19</v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51" t="s">
        <v>28</v>
      </c>
      <c r="J26" s="135" t="s">
        <v>19</v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36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3"/>
      <c r="B29" s="154"/>
      <c r="C29" s="153"/>
      <c r="D29" s="153"/>
      <c r="E29" s="155" t="s">
        <v>19</v>
      </c>
      <c r="F29" s="155"/>
      <c r="G29" s="155"/>
      <c r="H29" s="155"/>
      <c r="I29" s="156"/>
      <c r="J29" s="153"/>
      <c r="K29" s="153"/>
      <c r="L29" s="157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0" t="s">
        <v>38</v>
      </c>
      <c r="E32" s="40"/>
      <c r="F32" s="40"/>
      <c r="G32" s="40"/>
      <c r="H32" s="40"/>
      <c r="I32" s="148"/>
      <c r="J32" s="161">
        <f>ROUND(J93,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8"/>
      <c r="E33" s="158"/>
      <c r="F33" s="158"/>
      <c r="G33" s="158"/>
      <c r="H33" s="158"/>
      <c r="I33" s="159"/>
      <c r="J33" s="158"/>
      <c r="K33" s="158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2" t="s">
        <v>40</v>
      </c>
      <c r="G34" s="40"/>
      <c r="H34" s="40"/>
      <c r="I34" s="163" t="s">
        <v>39</v>
      </c>
      <c r="J34" s="162" t="s">
        <v>41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42</v>
      </c>
      <c r="E35" s="146" t="s">
        <v>43</v>
      </c>
      <c r="F35" s="165">
        <f>ROUND((SUM(BE93:BE281)),  2)</f>
        <v>0</v>
      </c>
      <c r="G35" s="40"/>
      <c r="H35" s="40"/>
      <c r="I35" s="166">
        <v>0.20999999999999999</v>
      </c>
      <c r="J35" s="165">
        <f>ROUND(((SUM(BE93:BE281))*I35),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44</v>
      </c>
      <c r="F36" s="165">
        <f>ROUND((SUM(BF93:BF281)),  2)</f>
        <v>0</v>
      </c>
      <c r="G36" s="40"/>
      <c r="H36" s="40"/>
      <c r="I36" s="166">
        <v>0.14999999999999999</v>
      </c>
      <c r="J36" s="165">
        <f>ROUND(((SUM(BF93:BF281))*I36),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45</v>
      </c>
      <c r="F37" s="165">
        <f>ROUND((SUM(BG93:BG281)),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46</v>
      </c>
      <c r="F38" s="165">
        <f>ROUND((SUM(BH93:BH281)),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47</v>
      </c>
      <c r="F39" s="165">
        <f>ROUND((SUM(BI93:BI281)),  2)</f>
        <v>0</v>
      </c>
      <c r="G39" s="40"/>
      <c r="H39" s="40"/>
      <c r="I39" s="166">
        <v>0</v>
      </c>
      <c r="J39" s="165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48</v>
      </c>
      <c r="E41" s="169"/>
      <c r="F41" s="169"/>
      <c r="G41" s="170" t="s">
        <v>49</v>
      </c>
      <c r="H41" s="171" t="s">
        <v>50</v>
      </c>
      <c r="I41" s="172"/>
      <c r="J41" s="173">
        <f>SUM(J32:J39)</f>
        <v>0</v>
      </c>
      <c r="K41" s="174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5"/>
      <c r="C42" s="176"/>
      <c r="D42" s="176"/>
      <c r="E42" s="176"/>
      <c r="F42" s="176"/>
      <c r="G42" s="176"/>
      <c r="H42" s="176"/>
      <c r="I42" s="177"/>
      <c r="J42" s="176"/>
      <c r="K42" s="176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8"/>
      <c r="C46" s="179"/>
      <c r="D46" s="179"/>
      <c r="E46" s="179"/>
      <c r="F46" s="179"/>
      <c r="G46" s="179"/>
      <c r="H46" s="179"/>
      <c r="I46" s="180"/>
      <c r="J46" s="179"/>
      <c r="K46" s="179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101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1" t="str">
        <f>E7</f>
        <v>Břeclav - parkoviště Na Valtické</v>
      </c>
      <c r="F50" s="34"/>
      <c r="G50" s="34"/>
      <c r="H50" s="34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98</v>
      </c>
      <c r="D51" s="24"/>
      <c r="E51" s="24"/>
      <c r="F51" s="24"/>
      <c r="G51" s="24"/>
      <c r="H51" s="24"/>
      <c r="I51" s="140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81" t="s">
        <v>99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100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101 - Parkovací stání šikmá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Břeclav</v>
      </c>
      <c r="G56" s="42"/>
      <c r="H56" s="42"/>
      <c r="I56" s="151" t="s">
        <v>23</v>
      </c>
      <c r="J56" s="74" t="str">
        <f>IF(J14="","",J14)</f>
        <v>14. 1. 2020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Břeclav</v>
      </c>
      <c r="G58" s="42"/>
      <c r="H58" s="42"/>
      <c r="I58" s="151" t="s">
        <v>31</v>
      </c>
      <c r="J58" s="38" t="str">
        <f>E23</f>
        <v xml:space="preserve"> 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151" t="s">
        <v>34</v>
      </c>
      <c r="J59" s="38" t="str">
        <f>E26</f>
        <v>ViaDesigne s.r.o.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2" t="s">
        <v>102</v>
      </c>
      <c r="D61" s="183"/>
      <c r="E61" s="183"/>
      <c r="F61" s="183"/>
      <c r="G61" s="183"/>
      <c r="H61" s="183"/>
      <c r="I61" s="184"/>
      <c r="J61" s="185" t="s">
        <v>103</v>
      </c>
      <c r="K61" s="183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6" t="s">
        <v>70</v>
      </c>
      <c r="D63" s="42"/>
      <c r="E63" s="42"/>
      <c r="F63" s="42"/>
      <c r="G63" s="42"/>
      <c r="H63" s="42"/>
      <c r="I63" s="148"/>
      <c r="J63" s="104">
        <f>J93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104</v>
      </c>
    </row>
    <row r="64" s="9" customFormat="1" ht="24.96" customHeight="1">
      <c r="A64" s="9"/>
      <c r="B64" s="187"/>
      <c r="C64" s="188"/>
      <c r="D64" s="189" t="s">
        <v>105</v>
      </c>
      <c r="E64" s="190"/>
      <c r="F64" s="190"/>
      <c r="G64" s="190"/>
      <c r="H64" s="190"/>
      <c r="I64" s="191"/>
      <c r="J64" s="192">
        <f>J94</f>
        <v>0</v>
      </c>
      <c r="K64" s="188"/>
      <c r="L64" s="19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4"/>
      <c r="C65" s="127"/>
      <c r="D65" s="195" t="s">
        <v>106</v>
      </c>
      <c r="E65" s="196"/>
      <c r="F65" s="196"/>
      <c r="G65" s="196"/>
      <c r="H65" s="196"/>
      <c r="I65" s="197"/>
      <c r="J65" s="198">
        <f>J95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4"/>
      <c r="C66" s="127"/>
      <c r="D66" s="195" t="s">
        <v>107</v>
      </c>
      <c r="E66" s="196"/>
      <c r="F66" s="196"/>
      <c r="G66" s="196"/>
      <c r="H66" s="196"/>
      <c r="I66" s="197"/>
      <c r="J66" s="198">
        <f>J170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4"/>
      <c r="C67" s="127"/>
      <c r="D67" s="195" t="s">
        <v>108</v>
      </c>
      <c r="E67" s="196"/>
      <c r="F67" s="196"/>
      <c r="G67" s="196"/>
      <c r="H67" s="196"/>
      <c r="I67" s="197"/>
      <c r="J67" s="198">
        <f>J176</f>
        <v>0</v>
      </c>
      <c r="K67" s="127"/>
      <c r="L67" s="19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4"/>
      <c r="C68" s="127"/>
      <c r="D68" s="195" t="s">
        <v>109</v>
      </c>
      <c r="E68" s="196"/>
      <c r="F68" s="196"/>
      <c r="G68" s="196"/>
      <c r="H68" s="196"/>
      <c r="I68" s="197"/>
      <c r="J68" s="198">
        <f>J196</f>
        <v>0</v>
      </c>
      <c r="K68" s="127"/>
      <c r="L68" s="19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4"/>
      <c r="C69" s="127"/>
      <c r="D69" s="195" t="s">
        <v>110</v>
      </c>
      <c r="E69" s="196"/>
      <c r="F69" s="196"/>
      <c r="G69" s="196"/>
      <c r="H69" s="196"/>
      <c r="I69" s="197"/>
      <c r="J69" s="198">
        <f>J200</f>
        <v>0</v>
      </c>
      <c r="K69" s="127"/>
      <c r="L69" s="19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4"/>
      <c r="C70" s="127"/>
      <c r="D70" s="195" t="s">
        <v>111</v>
      </c>
      <c r="E70" s="196"/>
      <c r="F70" s="196"/>
      <c r="G70" s="196"/>
      <c r="H70" s="196"/>
      <c r="I70" s="197"/>
      <c r="J70" s="198">
        <f>J251</f>
        <v>0</v>
      </c>
      <c r="K70" s="127"/>
      <c r="L70" s="19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4"/>
      <c r="C71" s="127"/>
      <c r="D71" s="195" t="s">
        <v>112</v>
      </c>
      <c r="E71" s="196"/>
      <c r="F71" s="196"/>
      <c r="G71" s="196"/>
      <c r="H71" s="196"/>
      <c r="I71" s="197"/>
      <c r="J71" s="198">
        <f>J280</f>
        <v>0</v>
      </c>
      <c r="K71" s="127"/>
      <c r="L71" s="19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148"/>
      <c r="J72" s="42"/>
      <c r="K72" s="4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177"/>
      <c r="J73" s="62"/>
      <c r="K73" s="6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180"/>
      <c r="J77" s="64"/>
      <c r="K77" s="64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113</v>
      </c>
      <c r="D78" s="42"/>
      <c r="E78" s="42"/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148"/>
      <c r="J80" s="42"/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81" t="str">
        <f>E7</f>
        <v>Břeclav - parkoviště Na Valtické</v>
      </c>
      <c r="F81" s="34"/>
      <c r="G81" s="34"/>
      <c r="H81" s="34"/>
      <c r="I81" s="148"/>
      <c r="J81" s="42"/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98</v>
      </c>
      <c r="D82" s="24"/>
      <c r="E82" s="24"/>
      <c r="F82" s="24"/>
      <c r="G82" s="24"/>
      <c r="H82" s="24"/>
      <c r="I82" s="140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81" t="s">
        <v>99</v>
      </c>
      <c r="F83" s="42"/>
      <c r="G83" s="42"/>
      <c r="H83" s="42"/>
      <c r="I83" s="148"/>
      <c r="J83" s="42"/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100</v>
      </c>
      <c r="D84" s="42"/>
      <c r="E84" s="42"/>
      <c r="F84" s="42"/>
      <c r="G84" s="42"/>
      <c r="H84" s="42"/>
      <c r="I84" s="148"/>
      <c r="J84" s="42"/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SO 101 - Parkovací stání šikmá</v>
      </c>
      <c r="F85" s="42"/>
      <c r="G85" s="42"/>
      <c r="H85" s="42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148"/>
      <c r="J86" s="42"/>
      <c r="K86" s="42"/>
      <c r="L86" s="14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F14</f>
        <v>Břeclav</v>
      </c>
      <c r="G87" s="42"/>
      <c r="H87" s="42"/>
      <c r="I87" s="151" t="s">
        <v>23</v>
      </c>
      <c r="J87" s="74" t="str">
        <f>IF(J14="","",J14)</f>
        <v>14. 1. 2020</v>
      </c>
      <c r="K87" s="42"/>
      <c r="L87" s="14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148"/>
      <c r="J88" s="42"/>
      <c r="K88" s="42"/>
      <c r="L88" s="14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E17</f>
        <v>Město Břeclav</v>
      </c>
      <c r="G89" s="42"/>
      <c r="H89" s="42"/>
      <c r="I89" s="151" t="s">
        <v>31</v>
      </c>
      <c r="J89" s="38" t="str">
        <f>E23</f>
        <v xml:space="preserve"> </v>
      </c>
      <c r="K89" s="42"/>
      <c r="L89" s="14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29</v>
      </c>
      <c r="D90" s="42"/>
      <c r="E90" s="42"/>
      <c r="F90" s="29" t="str">
        <f>IF(E20="","",E20)</f>
        <v>Vyplň údaj</v>
      </c>
      <c r="G90" s="42"/>
      <c r="H90" s="42"/>
      <c r="I90" s="151" t="s">
        <v>34</v>
      </c>
      <c r="J90" s="38" t="str">
        <f>E26</f>
        <v>ViaDesigne s.r.o.</v>
      </c>
      <c r="K90" s="42"/>
      <c r="L90" s="14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148"/>
      <c r="J91" s="42"/>
      <c r="K91" s="42"/>
      <c r="L91" s="14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200"/>
      <c r="B92" s="201"/>
      <c r="C92" s="202" t="s">
        <v>114</v>
      </c>
      <c r="D92" s="203" t="s">
        <v>57</v>
      </c>
      <c r="E92" s="203" t="s">
        <v>53</v>
      </c>
      <c r="F92" s="203" t="s">
        <v>54</v>
      </c>
      <c r="G92" s="203" t="s">
        <v>115</v>
      </c>
      <c r="H92" s="203" t="s">
        <v>116</v>
      </c>
      <c r="I92" s="204" t="s">
        <v>117</v>
      </c>
      <c r="J92" s="203" t="s">
        <v>103</v>
      </c>
      <c r="K92" s="205" t="s">
        <v>118</v>
      </c>
      <c r="L92" s="206"/>
      <c r="M92" s="94" t="s">
        <v>19</v>
      </c>
      <c r="N92" s="95" t="s">
        <v>42</v>
      </c>
      <c r="O92" s="95" t="s">
        <v>119</v>
      </c>
      <c r="P92" s="95" t="s">
        <v>120</v>
      </c>
      <c r="Q92" s="95" t="s">
        <v>121</v>
      </c>
      <c r="R92" s="95" t="s">
        <v>122</v>
      </c>
      <c r="S92" s="95" t="s">
        <v>123</v>
      </c>
      <c r="T92" s="96" t="s">
        <v>124</v>
      </c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</row>
    <row r="93" s="2" customFormat="1" ht="22.8" customHeight="1">
      <c r="A93" s="40"/>
      <c r="B93" s="41"/>
      <c r="C93" s="101" t="s">
        <v>125</v>
      </c>
      <c r="D93" s="42"/>
      <c r="E93" s="42"/>
      <c r="F93" s="42"/>
      <c r="G93" s="42"/>
      <c r="H93" s="42"/>
      <c r="I93" s="148"/>
      <c r="J93" s="207">
        <f>BK93</f>
        <v>0</v>
      </c>
      <c r="K93" s="42"/>
      <c r="L93" s="46"/>
      <c r="M93" s="97"/>
      <c r="N93" s="208"/>
      <c r="O93" s="98"/>
      <c r="P93" s="209">
        <f>P94</f>
        <v>0</v>
      </c>
      <c r="Q93" s="98"/>
      <c r="R93" s="209">
        <f>R94</f>
        <v>235.62799705999998</v>
      </c>
      <c r="S93" s="98"/>
      <c r="T93" s="210">
        <f>T94</f>
        <v>110.89913999999999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104</v>
      </c>
      <c r="BK93" s="211">
        <f>BK94</f>
        <v>0</v>
      </c>
    </row>
    <row r="94" s="12" customFormat="1" ht="25.92" customHeight="1">
      <c r="A94" s="12"/>
      <c r="B94" s="212"/>
      <c r="C94" s="213"/>
      <c r="D94" s="214" t="s">
        <v>71</v>
      </c>
      <c r="E94" s="215" t="s">
        <v>126</v>
      </c>
      <c r="F94" s="215" t="s">
        <v>127</v>
      </c>
      <c r="G94" s="213"/>
      <c r="H94" s="213"/>
      <c r="I94" s="216"/>
      <c r="J94" s="217">
        <f>BK94</f>
        <v>0</v>
      </c>
      <c r="K94" s="213"/>
      <c r="L94" s="218"/>
      <c r="M94" s="219"/>
      <c r="N94" s="220"/>
      <c r="O94" s="220"/>
      <c r="P94" s="221">
        <f>P95+P170+P176+P196+P200+P251+P280</f>
        <v>0</v>
      </c>
      <c r="Q94" s="220"/>
      <c r="R94" s="221">
        <f>R95+R170+R176+R196+R200+R251+R280</f>
        <v>235.62799705999998</v>
      </c>
      <c r="S94" s="220"/>
      <c r="T94" s="222">
        <f>T95+T170+T176+T196+T200+T251+T280</f>
        <v>110.89913999999999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23" t="s">
        <v>79</v>
      </c>
      <c r="AT94" s="224" t="s">
        <v>71</v>
      </c>
      <c r="AU94" s="224" t="s">
        <v>72</v>
      </c>
      <c r="AY94" s="223" t="s">
        <v>128</v>
      </c>
      <c r="BK94" s="225">
        <f>BK95+BK170+BK176+BK196+BK200+BK251+BK280</f>
        <v>0</v>
      </c>
    </row>
    <row r="95" s="12" customFormat="1" ht="22.8" customHeight="1">
      <c r="A95" s="12"/>
      <c r="B95" s="212"/>
      <c r="C95" s="213"/>
      <c r="D95" s="214" t="s">
        <v>71</v>
      </c>
      <c r="E95" s="226" t="s">
        <v>79</v>
      </c>
      <c r="F95" s="226" t="s">
        <v>129</v>
      </c>
      <c r="G95" s="213"/>
      <c r="H95" s="213"/>
      <c r="I95" s="216"/>
      <c r="J95" s="227">
        <f>BK95</f>
        <v>0</v>
      </c>
      <c r="K95" s="213"/>
      <c r="L95" s="218"/>
      <c r="M95" s="219"/>
      <c r="N95" s="220"/>
      <c r="O95" s="220"/>
      <c r="P95" s="221">
        <f>SUM(P96:P169)</f>
        <v>0</v>
      </c>
      <c r="Q95" s="220"/>
      <c r="R95" s="221">
        <f>SUM(R96:R169)</f>
        <v>0.0050669999999999995</v>
      </c>
      <c r="S95" s="220"/>
      <c r="T95" s="222">
        <f>SUM(T96:T169)</f>
        <v>109.92129999999999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23" t="s">
        <v>79</v>
      </c>
      <c r="AT95" s="224" t="s">
        <v>71</v>
      </c>
      <c r="AU95" s="224" t="s">
        <v>79</v>
      </c>
      <c r="AY95" s="223" t="s">
        <v>128</v>
      </c>
      <c r="BK95" s="225">
        <f>SUM(BK96:BK169)</f>
        <v>0</v>
      </c>
    </row>
    <row r="96" s="2" customFormat="1" ht="21.75" customHeight="1">
      <c r="A96" s="40"/>
      <c r="B96" s="41"/>
      <c r="C96" s="228" t="s">
        <v>79</v>
      </c>
      <c r="D96" s="228" t="s">
        <v>130</v>
      </c>
      <c r="E96" s="229" t="s">
        <v>131</v>
      </c>
      <c r="F96" s="230" t="s">
        <v>132</v>
      </c>
      <c r="G96" s="231" t="s">
        <v>133</v>
      </c>
      <c r="H96" s="232">
        <v>82.200000000000003</v>
      </c>
      <c r="I96" s="233"/>
      <c r="J96" s="234">
        <f>ROUND(I96*H96,2)</f>
        <v>0</v>
      </c>
      <c r="K96" s="230" t="s">
        <v>134</v>
      </c>
      <c r="L96" s="46"/>
      <c r="M96" s="235" t="s">
        <v>19</v>
      </c>
      <c r="N96" s="236" t="s">
        <v>43</v>
      </c>
      <c r="O96" s="86"/>
      <c r="P96" s="237">
        <f>O96*H96</f>
        <v>0</v>
      </c>
      <c r="Q96" s="237">
        <v>0</v>
      </c>
      <c r="R96" s="237">
        <f>Q96*H96</f>
        <v>0</v>
      </c>
      <c r="S96" s="237">
        <v>0</v>
      </c>
      <c r="T96" s="23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9" t="s">
        <v>135</v>
      </c>
      <c r="AT96" s="239" t="s">
        <v>130</v>
      </c>
      <c r="AU96" s="239" t="s">
        <v>81</v>
      </c>
      <c r="AY96" s="19" t="s">
        <v>128</v>
      </c>
      <c r="BE96" s="240">
        <f>IF(N96="základní",J96,0)</f>
        <v>0</v>
      </c>
      <c r="BF96" s="240">
        <f>IF(N96="snížená",J96,0)</f>
        <v>0</v>
      </c>
      <c r="BG96" s="240">
        <f>IF(N96="zákl. přenesená",J96,0)</f>
        <v>0</v>
      </c>
      <c r="BH96" s="240">
        <f>IF(N96="sníž. přenesená",J96,0)</f>
        <v>0</v>
      </c>
      <c r="BI96" s="240">
        <f>IF(N96="nulová",J96,0)</f>
        <v>0</v>
      </c>
      <c r="BJ96" s="19" t="s">
        <v>79</v>
      </c>
      <c r="BK96" s="240">
        <f>ROUND(I96*H96,2)</f>
        <v>0</v>
      </c>
      <c r="BL96" s="19" t="s">
        <v>135</v>
      </c>
      <c r="BM96" s="239" t="s">
        <v>136</v>
      </c>
    </row>
    <row r="97" s="2" customFormat="1">
      <c r="A97" s="40"/>
      <c r="B97" s="41"/>
      <c r="C97" s="42"/>
      <c r="D97" s="241" t="s">
        <v>137</v>
      </c>
      <c r="E97" s="42"/>
      <c r="F97" s="242" t="s">
        <v>138</v>
      </c>
      <c r="G97" s="42"/>
      <c r="H97" s="42"/>
      <c r="I97" s="148"/>
      <c r="J97" s="42"/>
      <c r="K97" s="42"/>
      <c r="L97" s="46"/>
      <c r="M97" s="243"/>
      <c r="N97" s="24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137</v>
      </c>
      <c r="AU97" s="19" t="s">
        <v>81</v>
      </c>
    </row>
    <row r="98" s="2" customFormat="1">
      <c r="A98" s="40"/>
      <c r="B98" s="41"/>
      <c r="C98" s="42"/>
      <c r="D98" s="241" t="s">
        <v>139</v>
      </c>
      <c r="E98" s="42"/>
      <c r="F98" s="242" t="s">
        <v>140</v>
      </c>
      <c r="G98" s="42"/>
      <c r="H98" s="42"/>
      <c r="I98" s="148"/>
      <c r="J98" s="42"/>
      <c r="K98" s="42"/>
      <c r="L98" s="46"/>
      <c r="M98" s="243"/>
      <c r="N98" s="24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139</v>
      </c>
      <c r="AU98" s="19" t="s">
        <v>81</v>
      </c>
    </row>
    <row r="99" s="13" customFormat="1">
      <c r="A99" s="13"/>
      <c r="B99" s="245"/>
      <c r="C99" s="246"/>
      <c r="D99" s="241" t="s">
        <v>141</v>
      </c>
      <c r="E99" s="247" t="s">
        <v>19</v>
      </c>
      <c r="F99" s="248" t="s">
        <v>142</v>
      </c>
      <c r="G99" s="246"/>
      <c r="H99" s="249">
        <v>82.200000000000003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5" t="s">
        <v>141</v>
      </c>
      <c r="AU99" s="255" t="s">
        <v>81</v>
      </c>
      <c r="AV99" s="13" t="s">
        <v>81</v>
      </c>
      <c r="AW99" s="13" t="s">
        <v>33</v>
      </c>
      <c r="AX99" s="13" t="s">
        <v>79</v>
      </c>
      <c r="AY99" s="255" t="s">
        <v>128</v>
      </c>
    </row>
    <row r="100" s="2" customFormat="1" ht="16.5" customHeight="1">
      <c r="A100" s="40"/>
      <c r="B100" s="41"/>
      <c r="C100" s="228" t="s">
        <v>81</v>
      </c>
      <c r="D100" s="228" t="s">
        <v>130</v>
      </c>
      <c r="E100" s="229" t="s">
        <v>143</v>
      </c>
      <c r="F100" s="230" t="s">
        <v>144</v>
      </c>
      <c r="G100" s="231" t="s">
        <v>145</v>
      </c>
      <c r="H100" s="232">
        <v>4</v>
      </c>
      <c r="I100" s="233"/>
      <c r="J100" s="234">
        <f>ROUND(I100*H100,2)</f>
        <v>0</v>
      </c>
      <c r="K100" s="230" t="s">
        <v>134</v>
      </c>
      <c r="L100" s="46"/>
      <c r="M100" s="235" t="s">
        <v>19</v>
      </c>
      <c r="N100" s="236" t="s">
        <v>43</v>
      </c>
      <c r="O100" s="86"/>
      <c r="P100" s="237">
        <f>O100*H100</f>
        <v>0</v>
      </c>
      <c r="Q100" s="237">
        <v>0</v>
      </c>
      <c r="R100" s="237">
        <f>Q100*H100</f>
        <v>0</v>
      </c>
      <c r="S100" s="237">
        <v>0</v>
      </c>
      <c r="T100" s="23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9" t="s">
        <v>135</v>
      </c>
      <c r="AT100" s="239" t="s">
        <v>130</v>
      </c>
      <c r="AU100" s="239" t="s">
        <v>81</v>
      </c>
      <c r="AY100" s="19" t="s">
        <v>128</v>
      </c>
      <c r="BE100" s="240">
        <f>IF(N100="základní",J100,0)</f>
        <v>0</v>
      </c>
      <c r="BF100" s="240">
        <f>IF(N100="snížená",J100,0)</f>
        <v>0</v>
      </c>
      <c r="BG100" s="240">
        <f>IF(N100="zákl. přenesená",J100,0)</f>
        <v>0</v>
      </c>
      <c r="BH100" s="240">
        <f>IF(N100="sníž. přenesená",J100,0)</f>
        <v>0</v>
      </c>
      <c r="BI100" s="240">
        <f>IF(N100="nulová",J100,0)</f>
        <v>0</v>
      </c>
      <c r="BJ100" s="19" t="s">
        <v>79</v>
      </c>
      <c r="BK100" s="240">
        <f>ROUND(I100*H100,2)</f>
        <v>0</v>
      </c>
      <c r="BL100" s="19" t="s">
        <v>135</v>
      </c>
      <c r="BM100" s="239" t="s">
        <v>146</v>
      </c>
    </row>
    <row r="101" s="2" customFormat="1">
      <c r="A101" s="40"/>
      <c r="B101" s="41"/>
      <c r="C101" s="42"/>
      <c r="D101" s="241" t="s">
        <v>137</v>
      </c>
      <c r="E101" s="42"/>
      <c r="F101" s="242" t="s">
        <v>147</v>
      </c>
      <c r="G101" s="42"/>
      <c r="H101" s="42"/>
      <c r="I101" s="148"/>
      <c r="J101" s="42"/>
      <c r="K101" s="42"/>
      <c r="L101" s="46"/>
      <c r="M101" s="243"/>
      <c r="N101" s="24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137</v>
      </c>
      <c r="AU101" s="19" t="s">
        <v>81</v>
      </c>
    </row>
    <row r="102" s="2" customFormat="1">
      <c r="A102" s="40"/>
      <c r="B102" s="41"/>
      <c r="C102" s="42"/>
      <c r="D102" s="241" t="s">
        <v>139</v>
      </c>
      <c r="E102" s="42"/>
      <c r="F102" s="242" t="s">
        <v>140</v>
      </c>
      <c r="G102" s="42"/>
      <c r="H102" s="42"/>
      <c r="I102" s="148"/>
      <c r="J102" s="42"/>
      <c r="K102" s="42"/>
      <c r="L102" s="46"/>
      <c r="M102" s="243"/>
      <c r="N102" s="24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139</v>
      </c>
      <c r="AU102" s="19" t="s">
        <v>81</v>
      </c>
    </row>
    <row r="103" s="13" customFormat="1">
      <c r="A103" s="13"/>
      <c r="B103" s="245"/>
      <c r="C103" s="246"/>
      <c r="D103" s="241" t="s">
        <v>141</v>
      </c>
      <c r="E103" s="247" t="s">
        <v>19</v>
      </c>
      <c r="F103" s="248" t="s">
        <v>135</v>
      </c>
      <c r="G103" s="246"/>
      <c r="H103" s="249">
        <v>4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5" t="s">
        <v>141</v>
      </c>
      <c r="AU103" s="255" t="s">
        <v>81</v>
      </c>
      <c r="AV103" s="13" t="s">
        <v>81</v>
      </c>
      <c r="AW103" s="13" t="s">
        <v>33</v>
      </c>
      <c r="AX103" s="13" t="s">
        <v>79</v>
      </c>
      <c r="AY103" s="255" t="s">
        <v>128</v>
      </c>
    </row>
    <row r="104" s="2" customFormat="1" ht="21.75" customHeight="1">
      <c r="A104" s="40"/>
      <c r="B104" s="41"/>
      <c r="C104" s="228" t="s">
        <v>148</v>
      </c>
      <c r="D104" s="228" t="s">
        <v>130</v>
      </c>
      <c r="E104" s="229" t="s">
        <v>149</v>
      </c>
      <c r="F104" s="230" t="s">
        <v>150</v>
      </c>
      <c r="G104" s="231" t="s">
        <v>145</v>
      </c>
      <c r="H104" s="232">
        <v>4</v>
      </c>
      <c r="I104" s="233"/>
      <c r="J104" s="234">
        <f>ROUND(I104*H104,2)</f>
        <v>0</v>
      </c>
      <c r="K104" s="230" t="s">
        <v>134</v>
      </c>
      <c r="L104" s="46"/>
      <c r="M104" s="235" t="s">
        <v>19</v>
      </c>
      <c r="N104" s="236" t="s">
        <v>43</v>
      </c>
      <c r="O104" s="86"/>
      <c r="P104" s="237">
        <f>O104*H104</f>
        <v>0</v>
      </c>
      <c r="Q104" s="237">
        <v>5.0000000000000002E-05</v>
      </c>
      <c r="R104" s="237">
        <f>Q104*H104</f>
        <v>0.00020000000000000001</v>
      </c>
      <c r="S104" s="237">
        <v>0</v>
      </c>
      <c r="T104" s="23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9" t="s">
        <v>135</v>
      </c>
      <c r="AT104" s="239" t="s">
        <v>130</v>
      </c>
      <c r="AU104" s="239" t="s">
        <v>81</v>
      </c>
      <c r="AY104" s="19" t="s">
        <v>128</v>
      </c>
      <c r="BE104" s="240">
        <f>IF(N104="základní",J104,0)</f>
        <v>0</v>
      </c>
      <c r="BF104" s="240">
        <f>IF(N104="snížená",J104,0)</f>
        <v>0</v>
      </c>
      <c r="BG104" s="240">
        <f>IF(N104="zákl. přenesená",J104,0)</f>
        <v>0</v>
      </c>
      <c r="BH104" s="240">
        <f>IF(N104="sníž. přenesená",J104,0)</f>
        <v>0</v>
      </c>
      <c r="BI104" s="240">
        <f>IF(N104="nulová",J104,0)</f>
        <v>0</v>
      </c>
      <c r="BJ104" s="19" t="s">
        <v>79</v>
      </c>
      <c r="BK104" s="240">
        <f>ROUND(I104*H104,2)</f>
        <v>0</v>
      </c>
      <c r="BL104" s="19" t="s">
        <v>135</v>
      </c>
      <c r="BM104" s="239" t="s">
        <v>151</v>
      </c>
    </row>
    <row r="105" s="2" customFormat="1">
      <c r="A105" s="40"/>
      <c r="B105" s="41"/>
      <c r="C105" s="42"/>
      <c r="D105" s="241" t="s">
        <v>137</v>
      </c>
      <c r="E105" s="42"/>
      <c r="F105" s="242" t="s">
        <v>152</v>
      </c>
      <c r="G105" s="42"/>
      <c r="H105" s="42"/>
      <c r="I105" s="148"/>
      <c r="J105" s="42"/>
      <c r="K105" s="42"/>
      <c r="L105" s="46"/>
      <c r="M105" s="243"/>
      <c r="N105" s="24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137</v>
      </c>
      <c r="AU105" s="19" t="s">
        <v>81</v>
      </c>
    </row>
    <row r="106" s="2" customFormat="1">
      <c r="A106" s="40"/>
      <c r="B106" s="41"/>
      <c r="C106" s="42"/>
      <c r="D106" s="241" t="s">
        <v>139</v>
      </c>
      <c r="E106" s="42"/>
      <c r="F106" s="242" t="s">
        <v>140</v>
      </c>
      <c r="G106" s="42"/>
      <c r="H106" s="42"/>
      <c r="I106" s="148"/>
      <c r="J106" s="42"/>
      <c r="K106" s="42"/>
      <c r="L106" s="46"/>
      <c r="M106" s="243"/>
      <c r="N106" s="24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139</v>
      </c>
      <c r="AU106" s="19" t="s">
        <v>81</v>
      </c>
    </row>
    <row r="107" s="13" customFormat="1">
      <c r="A107" s="13"/>
      <c r="B107" s="245"/>
      <c r="C107" s="246"/>
      <c r="D107" s="241" t="s">
        <v>141</v>
      </c>
      <c r="E107" s="247" t="s">
        <v>19</v>
      </c>
      <c r="F107" s="248" t="s">
        <v>135</v>
      </c>
      <c r="G107" s="246"/>
      <c r="H107" s="249">
        <v>4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5" t="s">
        <v>141</v>
      </c>
      <c r="AU107" s="255" t="s">
        <v>81</v>
      </c>
      <c r="AV107" s="13" t="s">
        <v>81</v>
      </c>
      <c r="AW107" s="13" t="s">
        <v>33</v>
      </c>
      <c r="AX107" s="13" t="s">
        <v>79</v>
      </c>
      <c r="AY107" s="255" t="s">
        <v>128</v>
      </c>
    </row>
    <row r="108" s="2" customFormat="1" ht="33" customHeight="1">
      <c r="A108" s="40"/>
      <c r="B108" s="41"/>
      <c r="C108" s="228" t="s">
        <v>135</v>
      </c>
      <c r="D108" s="228" t="s">
        <v>130</v>
      </c>
      <c r="E108" s="229" t="s">
        <v>153</v>
      </c>
      <c r="F108" s="230" t="s">
        <v>154</v>
      </c>
      <c r="G108" s="231" t="s">
        <v>133</v>
      </c>
      <c r="H108" s="232">
        <v>6.9900000000000002</v>
      </c>
      <c r="I108" s="233"/>
      <c r="J108" s="234">
        <f>ROUND(I108*H108,2)</f>
        <v>0</v>
      </c>
      <c r="K108" s="230" t="s">
        <v>134</v>
      </c>
      <c r="L108" s="46"/>
      <c r="M108" s="235" t="s">
        <v>19</v>
      </c>
      <c r="N108" s="236" t="s">
        <v>43</v>
      </c>
      <c r="O108" s="86"/>
      <c r="P108" s="237">
        <f>O108*H108</f>
        <v>0</v>
      </c>
      <c r="Q108" s="237">
        <v>0</v>
      </c>
      <c r="R108" s="237">
        <f>Q108*H108</f>
        <v>0</v>
      </c>
      <c r="S108" s="237">
        <v>0.255</v>
      </c>
      <c r="T108" s="238">
        <f>S108*H108</f>
        <v>1.7824500000000001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9" t="s">
        <v>135</v>
      </c>
      <c r="AT108" s="239" t="s">
        <v>130</v>
      </c>
      <c r="AU108" s="239" t="s">
        <v>81</v>
      </c>
      <c r="AY108" s="19" t="s">
        <v>128</v>
      </c>
      <c r="BE108" s="240">
        <f>IF(N108="základní",J108,0)</f>
        <v>0</v>
      </c>
      <c r="BF108" s="240">
        <f>IF(N108="snížená",J108,0)</f>
        <v>0</v>
      </c>
      <c r="BG108" s="240">
        <f>IF(N108="zákl. přenesená",J108,0)</f>
        <v>0</v>
      </c>
      <c r="BH108" s="240">
        <f>IF(N108="sníž. přenesená",J108,0)</f>
        <v>0</v>
      </c>
      <c r="BI108" s="240">
        <f>IF(N108="nulová",J108,0)</f>
        <v>0</v>
      </c>
      <c r="BJ108" s="19" t="s">
        <v>79</v>
      </c>
      <c r="BK108" s="240">
        <f>ROUND(I108*H108,2)</f>
        <v>0</v>
      </c>
      <c r="BL108" s="19" t="s">
        <v>135</v>
      </c>
      <c r="BM108" s="239" t="s">
        <v>155</v>
      </c>
    </row>
    <row r="109" s="2" customFormat="1">
      <c r="A109" s="40"/>
      <c r="B109" s="41"/>
      <c r="C109" s="42"/>
      <c r="D109" s="241" t="s">
        <v>137</v>
      </c>
      <c r="E109" s="42"/>
      <c r="F109" s="242" t="s">
        <v>156</v>
      </c>
      <c r="G109" s="42"/>
      <c r="H109" s="42"/>
      <c r="I109" s="148"/>
      <c r="J109" s="42"/>
      <c r="K109" s="42"/>
      <c r="L109" s="46"/>
      <c r="M109" s="243"/>
      <c r="N109" s="24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137</v>
      </c>
      <c r="AU109" s="19" t="s">
        <v>81</v>
      </c>
    </row>
    <row r="110" s="13" customFormat="1">
      <c r="A110" s="13"/>
      <c r="B110" s="245"/>
      <c r="C110" s="246"/>
      <c r="D110" s="241" t="s">
        <v>141</v>
      </c>
      <c r="E110" s="247" t="s">
        <v>19</v>
      </c>
      <c r="F110" s="248" t="s">
        <v>157</v>
      </c>
      <c r="G110" s="246"/>
      <c r="H110" s="249">
        <v>6.9900000000000002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5" t="s">
        <v>141</v>
      </c>
      <c r="AU110" s="255" t="s">
        <v>81</v>
      </c>
      <c r="AV110" s="13" t="s">
        <v>81</v>
      </c>
      <c r="AW110" s="13" t="s">
        <v>33</v>
      </c>
      <c r="AX110" s="13" t="s">
        <v>79</v>
      </c>
      <c r="AY110" s="255" t="s">
        <v>128</v>
      </c>
    </row>
    <row r="111" s="2" customFormat="1" ht="33" customHeight="1">
      <c r="A111" s="40"/>
      <c r="B111" s="41"/>
      <c r="C111" s="228" t="s">
        <v>158</v>
      </c>
      <c r="D111" s="228" t="s">
        <v>130</v>
      </c>
      <c r="E111" s="229" t="s">
        <v>159</v>
      </c>
      <c r="F111" s="230" t="s">
        <v>160</v>
      </c>
      <c r="G111" s="231" t="s">
        <v>133</v>
      </c>
      <c r="H111" s="232">
        <v>21.449999999999999</v>
      </c>
      <c r="I111" s="233"/>
      <c r="J111" s="234">
        <f>ROUND(I111*H111,2)</f>
        <v>0</v>
      </c>
      <c r="K111" s="230" t="s">
        <v>134</v>
      </c>
      <c r="L111" s="46"/>
      <c r="M111" s="235" t="s">
        <v>19</v>
      </c>
      <c r="N111" s="236" t="s">
        <v>43</v>
      </c>
      <c r="O111" s="86"/>
      <c r="P111" s="237">
        <f>O111*H111</f>
        <v>0</v>
      </c>
      <c r="Q111" s="237">
        <v>0</v>
      </c>
      <c r="R111" s="237">
        <f>Q111*H111</f>
        <v>0</v>
      </c>
      <c r="S111" s="237">
        <v>0.26000000000000001</v>
      </c>
      <c r="T111" s="238">
        <f>S111*H111</f>
        <v>5.577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9" t="s">
        <v>135</v>
      </c>
      <c r="AT111" s="239" t="s">
        <v>130</v>
      </c>
      <c r="AU111" s="239" t="s">
        <v>81</v>
      </c>
      <c r="AY111" s="19" t="s">
        <v>128</v>
      </c>
      <c r="BE111" s="240">
        <f>IF(N111="základní",J111,0)</f>
        <v>0</v>
      </c>
      <c r="BF111" s="240">
        <f>IF(N111="snížená",J111,0)</f>
        <v>0</v>
      </c>
      <c r="BG111" s="240">
        <f>IF(N111="zákl. přenesená",J111,0)</f>
        <v>0</v>
      </c>
      <c r="BH111" s="240">
        <f>IF(N111="sníž. přenesená",J111,0)</f>
        <v>0</v>
      </c>
      <c r="BI111" s="240">
        <f>IF(N111="nulová",J111,0)</f>
        <v>0</v>
      </c>
      <c r="BJ111" s="19" t="s">
        <v>79</v>
      </c>
      <c r="BK111" s="240">
        <f>ROUND(I111*H111,2)</f>
        <v>0</v>
      </c>
      <c r="BL111" s="19" t="s">
        <v>135</v>
      </c>
      <c r="BM111" s="239" t="s">
        <v>161</v>
      </c>
    </row>
    <row r="112" s="2" customFormat="1">
      <c r="A112" s="40"/>
      <c r="B112" s="41"/>
      <c r="C112" s="42"/>
      <c r="D112" s="241" t="s">
        <v>137</v>
      </c>
      <c r="E112" s="42"/>
      <c r="F112" s="242" t="s">
        <v>156</v>
      </c>
      <c r="G112" s="42"/>
      <c r="H112" s="42"/>
      <c r="I112" s="148"/>
      <c r="J112" s="42"/>
      <c r="K112" s="42"/>
      <c r="L112" s="46"/>
      <c r="M112" s="243"/>
      <c r="N112" s="244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137</v>
      </c>
      <c r="AU112" s="19" t="s">
        <v>81</v>
      </c>
    </row>
    <row r="113" s="13" customFormat="1">
      <c r="A113" s="13"/>
      <c r="B113" s="245"/>
      <c r="C113" s="246"/>
      <c r="D113" s="241" t="s">
        <v>141</v>
      </c>
      <c r="E113" s="247" t="s">
        <v>19</v>
      </c>
      <c r="F113" s="248" t="s">
        <v>162</v>
      </c>
      <c r="G113" s="246"/>
      <c r="H113" s="249">
        <v>21.449999999999999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5" t="s">
        <v>141</v>
      </c>
      <c r="AU113" s="255" t="s">
        <v>81</v>
      </c>
      <c r="AV113" s="13" t="s">
        <v>81</v>
      </c>
      <c r="AW113" s="13" t="s">
        <v>33</v>
      </c>
      <c r="AX113" s="13" t="s">
        <v>79</v>
      </c>
      <c r="AY113" s="255" t="s">
        <v>128</v>
      </c>
    </row>
    <row r="114" s="2" customFormat="1" ht="21.75" customHeight="1">
      <c r="A114" s="40"/>
      <c r="B114" s="41"/>
      <c r="C114" s="228" t="s">
        <v>163</v>
      </c>
      <c r="D114" s="228" t="s">
        <v>130</v>
      </c>
      <c r="E114" s="229" t="s">
        <v>164</v>
      </c>
      <c r="F114" s="230" t="s">
        <v>165</v>
      </c>
      <c r="G114" s="231" t="s">
        <v>133</v>
      </c>
      <c r="H114" s="232">
        <v>59.170000000000002</v>
      </c>
      <c r="I114" s="233"/>
      <c r="J114" s="234">
        <f>ROUND(I114*H114,2)</f>
        <v>0</v>
      </c>
      <c r="K114" s="230" t="s">
        <v>134</v>
      </c>
      <c r="L114" s="46"/>
      <c r="M114" s="235" t="s">
        <v>19</v>
      </c>
      <c r="N114" s="236" t="s">
        <v>43</v>
      </c>
      <c r="O114" s="86"/>
      <c r="P114" s="237">
        <f>O114*H114</f>
        <v>0</v>
      </c>
      <c r="Q114" s="237">
        <v>0</v>
      </c>
      <c r="R114" s="237">
        <f>Q114*H114</f>
        <v>0</v>
      </c>
      <c r="S114" s="237">
        <v>0.22</v>
      </c>
      <c r="T114" s="238">
        <f>S114*H114</f>
        <v>13.0174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9" t="s">
        <v>135</v>
      </c>
      <c r="AT114" s="239" t="s">
        <v>130</v>
      </c>
      <c r="AU114" s="239" t="s">
        <v>81</v>
      </c>
      <c r="AY114" s="19" t="s">
        <v>128</v>
      </c>
      <c r="BE114" s="240">
        <f>IF(N114="základní",J114,0)</f>
        <v>0</v>
      </c>
      <c r="BF114" s="240">
        <f>IF(N114="snížená",J114,0)</f>
        <v>0</v>
      </c>
      <c r="BG114" s="240">
        <f>IF(N114="zákl. přenesená",J114,0)</f>
        <v>0</v>
      </c>
      <c r="BH114" s="240">
        <f>IF(N114="sníž. přenesená",J114,0)</f>
        <v>0</v>
      </c>
      <c r="BI114" s="240">
        <f>IF(N114="nulová",J114,0)</f>
        <v>0</v>
      </c>
      <c r="BJ114" s="19" t="s">
        <v>79</v>
      </c>
      <c r="BK114" s="240">
        <f>ROUND(I114*H114,2)</f>
        <v>0</v>
      </c>
      <c r="BL114" s="19" t="s">
        <v>135</v>
      </c>
      <c r="BM114" s="239" t="s">
        <v>166</v>
      </c>
    </row>
    <row r="115" s="2" customFormat="1">
      <c r="A115" s="40"/>
      <c r="B115" s="41"/>
      <c r="C115" s="42"/>
      <c r="D115" s="241" t="s">
        <v>137</v>
      </c>
      <c r="E115" s="42"/>
      <c r="F115" s="242" t="s">
        <v>167</v>
      </c>
      <c r="G115" s="42"/>
      <c r="H115" s="42"/>
      <c r="I115" s="148"/>
      <c r="J115" s="42"/>
      <c r="K115" s="42"/>
      <c r="L115" s="46"/>
      <c r="M115" s="243"/>
      <c r="N115" s="24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137</v>
      </c>
      <c r="AU115" s="19" t="s">
        <v>81</v>
      </c>
    </row>
    <row r="116" s="13" customFormat="1">
      <c r="A116" s="13"/>
      <c r="B116" s="245"/>
      <c r="C116" s="246"/>
      <c r="D116" s="241" t="s">
        <v>141</v>
      </c>
      <c r="E116" s="247" t="s">
        <v>19</v>
      </c>
      <c r="F116" s="248" t="s">
        <v>168</v>
      </c>
      <c r="G116" s="246"/>
      <c r="H116" s="249">
        <v>59.170000000000002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5" t="s">
        <v>141</v>
      </c>
      <c r="AU116" s="255" t="s">
        <v>81</v>
      </c>
      <c r="AV116" s="13" t="s">
        <v>81</v>
      </c>
      <c r="AW116" s="13" t="s">
        <v>33</v>
      </c>
      <c r="AX116" s="13" t="s">
        <v>79</v>
      </c>
      <c r="AY116" s="255" t="s">
        <v>128</v>
      </c>
    </row>
    <row r="117" s="2" customFormat="1" ht="33" customHeight="1">
      <c r="A117" s="40"/>
      <c r="B117" s="41"/>
      <c r="C117" s="228" t="s">
        <v>169</v>
      </c>
      <c r="D117" s="228" t="s">
        <v>130</v>
      </c>
      <c r="E117" s="229" t="s">
        <v>170</v>
      </c>
      <c r="F117" s="230" t="s">
        <v>171</v>
      </c>
      <c r="G117" s="231" t="s">
        <v>133</v>
      </c>
      <c r="H117" s="232">
        <v>28.440000000000001</v>
      </c>
      <c r="I117" s="233"/>
      <c r="J117" s="234">
        <f>ROUND(I117*H117,2)</f>
        <v>0</v>
      </c>
      <c r="K117" s="230" t="s">
        <v>134</v>
      </c>
      <c r="L117" s="46"/>
      <c r="M117" s="235" t="s">
        <v>19</v>
      </c>
      <c r="N117" s="236" t="s">
        <v>43</v>
      </c>
      <c r="O117" s="86"/>
      <c r="P117" s="237">
        <f>O117*H117</f>
        <v>0</v>
      </c>
      <c r="Q117" s="237">
        <v>0</v>
      </c>
      <c r="R117" s="237">
        <f>Q117*H117</f>
        <v>0</v>
      </c>
      <c r="S117" s="237">
        <v>0.28999999999999998</v>
      </c>
      <c r="T117" s="238">
        <f>S117*H117</f>
        <v>8.2476000000000003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9" t="s">
        <v>135</v>
      </c>
      <c r="AT117" s="239" t="s">
        <v>130</v>
      </c>
      <c r="AU117" s="239" t="s">
        <v>81</v>
      </c>
      <c r="AY117" s="19" t="s">
        <v>128</v>
      </c>
      <c r="BE117" s="240">
        <f>IF(N117="základní",J117,0)</f>
        <v>0</v>
      </c>
      <c r="BF117" s="240">
        <f>IF(N117="snížená",J117,0)</f>
        <v>0</v>
      </c>
      <c r="BG117" s="240">
        <f>IF(N117="zákl. přenesená",J117,0)</f>
        <v>0</v>
      </c>
      <c r="BH117" s="240">
        <f>IF(N117="sníž. přenesená",J117,0)</f>
        <v>0</v>
      </c>
      <c r="BI117" s="240">
        <f>IF(N117="nulová",J117,0)</f>
        <v>0</v>
      </c>
      <c r="BJ117" s="19" t="s">
        <v>79</v>
      </c>
      <c r="BK117" s="240">
        <f>ROUND(I117*H117,2)</f>
        <v>0</v>
      </c>
      <c r="BL117" s="19" t="s">
        <v>135</v>
      </c>
      <c r="BM117" s="239" t="s">
        <v>172</v>
      </c>
    </row>
    <row r="118" s="2" customFormat="1">
      <c r="A118" s="40"/>
      <c r="B118" s="41"/>
      <c r="C118" s="42"/>
      <c r="D118" s="241" t="s">
        <v>137</v>
      </c>
      <c r="E118" s="42"/>
      <c r="F118" s="242" t="s">
        <v>167</v>
      </c>
      <c r="G118" s="42"/>
      <c r="H118" s="42"/>
      <c r="I118" s="148"/>
      <c r="J118" s="42"/>
      <c r="K118" s="42"/>
      <c r="L118" s="46"/>
      <c r="M118" s="243"/>
      <c r="N118" s="244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137</v>
      </c>
      <c r="AU118" s="19" t="s">
        <v>81</v>
      </c>
    </row>
    <row r="119" s="13" customFormat="1">
      <c r="A119" s="13"/>
      <c r="B119" s="245"/>
      <c r="C119" s="246"/>
      <c r="D119" s="241" t="s">
        <v>141</v>
      </c>
      <c r="E119" s="247" t="s">
        <v>19</v>
      </c>
      <c r="F119" s="248" t="s">
        <v>173</v>
      </c>
      <c r="G119" s="246"/>
      <c r="H119" s="249">
        <v>6.9900000000000002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5" t="s">
        <v>141</v>
      </c>
      <c r="AU119" s="255" t="s">
        <v>81</v>
      </c>
      <c r="AV119" s="13" t="s">
        <v>81</v>
      </c>
      <c r="AW119" s="13" t="s">
        <v>33</v>
      </c>
      <c r="AX119" s="13" t="s">
        <v>72</v>
      </c>
      <c r="AY119" s="255" t="s">
        <v>128</v>
      </c>
    </row>
    <row r="120" s="13" customFormat="1">
      <c r="A120" s="13"/>
      <c r="B120" s="245"/>
      <c r="C120" s="246"/>
      <c r="D120" s="241" t="s">
        <v>141</v>
      </c>
      <c r="E120" s="247" t="s">
        <v>19</v>
      </c>
      <c r="F120" s="248" t="s">
        <v>174</v>
      </c>
      <c r="G120" s="246"/>
      <c r="H120" s="249">
        <v>21.449999999999999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5" t="s">
        <v>141</v>
      </c>
      <c r="AU120" s="255" t="s">
        <v>81</v>
      </c>
      <c r="AV120" s="13" t="s">
        <v>81</v>
      </c>
      <c r="AW120" s="13" t="s">
        <v>33</v>
      </c>
      <c r="AX120" s="13" t="s">
        <v>72</v>
      </c>
      <c r="AY120" s="255" t="s">
        <v>128</v>
      </c>
    </row>
    <row r="121" s="14" customFormat="1">
      <c r="A121" s="14"/>
      <c r="B121" s="256"/>
      <c r="C121" s="257"/>
      <c r="D121" s="241" t="s">
        <v>141</v>
      </c>
      <c r="E121" s="258" t="s">
        <v>19</v>
      </c>
      <c r="F121" s="259" t="s">
        <v>175</v>
      </c>
      <c r="G121" s="257"/>
      <c r="H121" s="260">
        <v>28.440000000000001</v>
      </c>
      <c r="I121" s="261"/>
      <c r="J121" s="257"/>
      <c r="K121" s="257"/>
      <c r="L121" s="262"/>
      <c r="M121" s="263"/>
      <c r="N121" s="264"/>
      <c r="O121" s="264"/>
      <c r="P121" s="264"/>
      <c r="Q121" s="264"/>
      <c r="R121" s="264"/>
      <c r="S121" s="264"/>
      <c r="T121" s="26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6" t="s">
        <v>141</v>
      </c>
      <c r="AU121" s="266" t="s">
        <v>81</v>
      </c>
      <c r="AV121" s="14" t="s">
        <v>135</v>
      </c>
      <c r="AW121" s="14" t="s">
        <v>33</v>
      </c>
      <c r="AX121" s="14" t="s">
        <v>79</v>
      </c>
      <c r="AY121" s="266" t="s">
        <v>128</v>
      </c>
    </row>
    <row r="122" s="2" customFormat="1" ht="21.75" customHeight="1">
      <c r="A122" s="40"/>
      <c r="B122" s="41"/>
      <c r="C122" s="228" t="s">
        <v>176</v>
      </c>
      <c r="D122" s="228" t="s">
        <v>130</v>
      </c>
      <c r="E122" s="229" t="s">
        <v>177</v>
      </c>
      <c r="F122" s="230" t="s">
        <v>178</v>
      </c>
      <c r="G122" s="231" t="s">
        <v>179</v>
      </c>
      <c r="H122" s="232">
        <v>396.56999999999999</v>
      </c>
      <c r="I122" s="233"/>
      <c r="J122" s="234">
        <f>ROUND(I122*H122,2)</f>
        <v>0</v>
      </c>
      <c r="K122" s="230" t="s">
        <v>134</v>
      </c>
      <c r="L122" s="46"/>
      <c r="M122" s="235" t="s">
        <v>19</v>
      </c>
      <c r="N122" s="236" t="s">
        <v>43</v>
      </c>
      <c r="O122" s="86"/>
      <c r="P122" s="237">
        <f>O122*H122</f>
        <v>0</v>
      </c>
      <c r="Q122" s="237">
        <v>0</v>
      </c>
      <c r="R122" s="237">
        <f>Q122*H122</f>
        <v>0</v>
      </c>
      <c r="S122" s="237">
        <v>0.20499999999999999</v>
      </c>
      <c r="T122" s="238">
        <f>S122*H122</f>
        <v>81.296849999999992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9" t="s">
        <v>135</v>
      </c>
      <c r="AT122" s="239" t="s">
        <v>130</v>
      </c>
      <c r="AU122" s="239" t="s">
        <v>81</v>
      </c>
      <c r="AY122" s="19" t="s">
        <v>128</v>
      </c>
      <c r="BE122" s="240">
        <f>IF(N122="základní",J122,0)</f>
        <v>0</v>
      </c>
      <c r="BF122" s="240">
        <f>IF(N122="snížená",J122,0)</f>
        <v>0</v>
      </c>
      <c r="BG122" s="240">
        <f>IF(N122="zákl. přenesená",J122,0)</f>
        <v>0</v>
      </c>
      <c r="BH122" s="240">
        <f>IF(N122="sníž. přenesená",J122,0)</f>
        <v>0</v>
      </c>
      <c r="BI122" s="240">
        <f>IF(N122="nulová",J122,0)</f>
        <v>0</v>
      </c>
      <c r="BJ122" s="19" t="s">
        <v>79</v>
      </c>
      <c r="BK122" s="240">
        <f>ROUND(I122*H122,2)</f>
        <v>0</v>
      </c>
      <c r="BL122" s="19" t="s">
        <v>135</v>
      </c>
      <c r="BM122" s="239" t="s">
        <v>180</v>
      </c>
    </row>
    <row r="123" s="2" customFormat="1">
      <c r="A123" s="40"/>
      <c r="B123" s="41"/>
      <c r="C123" s="42"/>
      <c r="D123" s="241" t="s">
        <v>137</v>
      </c>
      <c r="E123" s="42"/>
      <c r="F123" s="242" t="s">
        <v>181</v>
      </c>
      <c r="G123" s="42"/>
      <c r="H123" s="42"/>
      <c r="I123" s="148"/>
      <c r="J123" s="42"/>
      <c r="K123" s="42"/>
      <c r="L123" s="46"/>
      <c r="M123" s="243"/>
      <c r="N123" s="24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137</v>
      </c>
      <c r="AU123" s="19" t="s">
        <v>81</v>
      </c>
    </row>
    <row r="124" s="13" customFormat="1">
      <c r="A124" s="13"/>
      <c r="B124" s="245"/>
      <c r="C124" s="246"/>
      <c r="D124" s="241" t="s">
        <v>141</v>
      </c>
      <c r="E124" s="247" t="s">
        <v>19</v>
      </c>
      <c r="F124" s="248" t="s">
        <v>182</v>
      </c>
      <c r="G124" s="246"/>
      <c r="H124" s="249">
        <v>203.97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5" t="s">
        <v>141</v>
      </c>
      <c r="AU124" s="255" t="s">
        <v>81</v>
      </c>
      <c r="AV124" s="13" t="s">
        <v>81</v>
      </c>
      <c r="AW124" s="13" t="s">
        <v>33</v>
      </c>
      <c r="AX124" s="13" t="s">
        <v>72</v>
      </c>
      <c r="AY124" s="255" t="s">
        <v>128</v>
      </c>
    </row>
    <row r="125" s="13" customFormat="1">
      <c r="A125" s="13"/>
      <c r="B125" s="245"/>
      <c r="C125" s="246"/>
      <c r="D125" s="241" t="s">
        <v>141</v>
      </c>
      <c r="E125" s="247" t="s">
        <v>19</v>
      </c>
      <c r="F125" s="248" t="s">
        <v>183</v>
      </c>
      <c r="G125" s="246"/>
      <c r="H125" s="249">
        <v>192.59999999999999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5" t="s">
        <v>141</v>
      </c>
      <c r="AU125" s="255" t="s">
        <v>81</v>
      </c>
      <c r="AV125" s="13" t="s">
        <v>81</v>
      </c>
      <c r="AW125" s="13" t="s">
        <v>33</v>
      </c>
      <c r="AX125" s="13" t="s">
        <v>72</v>
      </c>
      <c r="AY125" s="255" t="s">
        <v>128</v>
      </c>
    </row>
    <row r="126" s="14" customFormat="1">
      <c r="A126" s="14"/>
      <c r="B126" s="256"/>
      <c r="C126" s="257"/>
      <c r="D126" s="241" t="s">
        <v>141</v>
      </c>
      <c r="E126" s="258" t="s">
        <v>19</v>
      </c>
      <c r="F126" s="259" t="s">
        <v>175</v>
      </c>
      <c r="G126" s="257"/>
      <c r="H126" s="260">
        <v>396.56999999999999</v>
      </c>
      <c r="I126" s="261"/>
      <c r="J126" s="257"/>
      <c r="K126" s="257"/>
      <c r="L126" s="262"/>
      <c r="M126" s="263"/>
      <c r="N126" s="264"/>
      <c r="O126" s="264"/>
      <c r="P126" s="264"/>
      <c r="Q126" s="264"/>
      <c r="R126" s="264"/>
      <c r="S126" s="264"/>
      <c r="T126" s="26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6" t="s">
        <v>141</v>
      </c>
      <c r="AU126" s="266" t="s">
        <v>81</v>
      </c>
      <c r="AV126" s="14" t="s">
        <v>135</v>
      </c>
      <c r="AW126" s="14" t="s">
        <v>33</v>
      </c>
      <c r="AX126" s="14" t="s">
        <v>79</v>
      </c>
      <c r="AY126" s="266" t="s">
        <v>128</v>
      </c>
    </row>
    <row r="127" s="2" customFormat="1" ht="21.75" customHeight="1">
      <c r="A127" s="40"/>
      <c r="B127" s="41"/>
      <c r="C127" s="228" t="s">
        <v>184</v>
      </c>
      <c r="D127" s="228" t="s">
        <v>130</v>
      </c>
      <c r="E127" s="229" t="s">
        <v>185</v>
      </c>
      <c r="F127" s="230" t="s">
        <v>186</v>
      </c>
      <c r="G127" s="231" t="s">
        <v>187</v>
      </c>
      <c r="H127" s="232">
        <v>554.76400000000001</v>
      </c>
      <c r="I127" s="233"/>
      <c r="J127" s="234">
        <f>ROUND(I127*H127,2)</f>
        <v>0</v>
      </c>
      <c r="K127" s="230" t="s">
        <v>134</v>
      </c>
      <c r="L127" s="46"/>
      <c r="M127" s="235" t="s">
        <v>19</v>
      </c>
      <c r="N127" s="236" t="s">
        <v>43</v>
      </c>
      <c r="O127" s="86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9" t="s">
        <v>135</v>
      </c>
      <c r="AT127" s="239" t="s">
        <v>130</v>
      </c>
      <c r="AU127" s="239" t="s">
        <v>81</v>
      </c>
      <c r="AY127" s="19" t="s">
        <v>128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9" t="s">
        <v>79</v>
      </c>
      <c r="BK127" s="240">
        <f>ROUND(I127*H127,2)</f>
        <v>0</v>
      </c>
      <c r="BL127" s="19" t="s">
        <v>135</v>
      </c>
      <c r="BM127" s="239" t="s">
        <v>188</v>
      </c>
    </row>
    <row r="128" s="2" customFormat="1">
      <c r="A128" s="40"/>
      <c r="B128" s="41"/>
      <c r="C128" s="42"/>
      <c r="D128" s="241" t="s">
        <v>137</v>
      </c>
      <c r="E128" s="42"/>
      <c r="F128" s="242" t="s">
        <v>189</v>
      </c>
      <c r="G128" s="42"/>
      <c r="H128" s="42"/>
      <c r="I128" s="148"/>
      <c r="J128" s="42"/>
      <c r="K128" s="42"/>
      <c r="L128" s="46"/>
      <c r="M128" s="243"/>
      <c r="N128" s="244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137</v>
      </c>
      <c r="AU128" s="19" t="s">
        <v>81</v>
      </c>
    </row>
    <row r="129" s="13" customFormat="1">
      <c r="A129" s="13"/>
      <c r="B129" s="245"/>
      <c r="C129" s="246"/>
      <c r="D129" s="241" t="s">
        <v>141</v>
      </c>
      <c r="E129" s="247" t="s">
        <v>19</v>
      </c>
      <c r="F129" s="248" t="s">
        <v>190</v>
      </c>
      <c r="G129" s="246"/>
      <c r="H129" s="249">
        <v>259.94999999999999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5" t="s">
        <v>141</v>
      </c>
      <c r="AU129" s="255" t="s">
        <v>81</v>
      </c>
      <c r="AV129" s="13" t="s">
        <v>81</v>
      </c>
      <c r="AW129" s="13" t="s">
        <v>33</v>
      </c>
      <c r="AX129" s="13" t="s">
        <v>72</v>
      </c>
      <c r="AY129" s="255" t="s">
        <v>128</v>
      </c>
    </row>
    <row r="130" s="13" customFormat="1">
      <c r="A130" s="13"/>
      <c r="B130" s="245"/>
      <c r="C130" s="246"/>
      <c r="D130" s="241" t="s">
        <v>141</v>
      </c>
      <c r="E130" s="247" t="s">
        <v>19</v>
      </c>
      <c r="F130" s="248" t="s">
        <v>191</v>
      </c>
      <c r="G130" s="246"/>
      <c r="H130" s="249">
        <v>218.27199999999999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141</v>
      </c>
      <c r="AU130" s="255" t="s">
        <v>81</v>
      </c>
      <c r="AV130" s="13" t="s">
        <v>81</v>
      </c>
      <c r="AW130" s="13" t="s">
        <v>33</v>
      </c>
      <c r="AX130" s="13" t="s">
        <v>72</v>
      </c>
      <c r="AY130" s="255" t="s">
        <v>128</v>
      </c>
    </row>
    <row r="131" s="13" customFormat="1">
      <c r="A131" s="13"/>
      <c r="B131" s="245"/>
      <c r="C131" s="246"/>
      <c r="D131" s="241" t="s">
        <v>141</v>
      </c>
      <c r="E131" s="247" t="s">
        <v>19</v>
      </c>
      <c r="F131" s="248" t="s">
        <v>192</v>
      </c>
      <c r="G131" s="246"/>
      <c r="H131" s="249">
        <v>7.1100000000000003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5" t="s">
        <v>141</v>
      </c>
      <c r="AU131" s="255" t="s">
        <v>81</v>
      </c>
      <c r="AV131" s="13" t="s">
        <v>81</v>
      </c>
      <c r="AW131" s="13" t="s">
        <v>33</v>
      </c>
      <c r="AX131" s="13" t="s">
        <v>72</v>
      </c>
      <c r="AY131" s="255" t="s">
        <v>128</v>
      </c>
    </row>
    <row r="132" s="13" customFormat="1">
      <c r="A132" s="13"/>
      <c r="B132" s="245"/>
      <c r="C132" s="246"/>
      <c r="D132" s="241" t="s">
        <v>141</v>
      </c>
      <c r="E132" s="247" t="s">
        <v>19</v>
      </c>
      <c r="F132" s="248" t="s">
        <v>193</v>
      </c>
      <c r="G132" s="246"/>
      <c r="H132" s="249">
        <v>15.794000000000001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5" t="s">
        <v>141</v>
      </c>
      <c r="AU132" s="255" t="s">
        <v>81</v>
      </c>
      <c r="AV132" s="13" t="s">
        <v>81</v>
      </c>
      <c r="AW132" s="13" t="s">
        <v>33</v>
      </c>
      <c r="AX132" s="13" t="s">
        <v>72</v>
      </c>
      <c r="AY132" s="255" t="s">
        <v>128</v>
      </c>
    </row>
    <row r="133" s="13" customFormat="1">
      <c r="A133" s="13"/>
      <c r="B133" s="245"/>
      <c r="C133" s="246"/>
      <c r="D133" s="241" t="s">
        <v>141</v>
      </c>
      <c r="E133" s="247" t="s">
        <v>19</v>
      </c>
      <c r="F133" s="248" t="s">
        <v>194</v>
      </c>
      <c r="G133" s="246"/>
      <c r="H133" s="249">
        <v>12.167999999999999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5" t="s">
        <v>141</v>
      </c>
      <c r="AU133" s="255" t="s">
        <v>81</v>
      </c>
      <c r="AV133" s="13" t="s">
        <v>81</v>
      </c>
      <c r="AW133" s="13" t="s">
        <v>33</v>
      </c>
      <c r="AX133" s="13" t="s">
        <v>72</v>
      </c>
      <c r="AY133" s="255" t="s">
        <v>128</v>
      </c>
    </row>
    <row r="134" s="13" customFormat="1">
      <c r="A134" s="13"/>
      <c r="B134" s="245"/>
      <c r="C134" s="246"/>
      <c r="D134" s="241" t="s">
        <v>141</v>
      </c>
      <c r="E134" s="247" t="s">
        <v>19</v>
      </c>
      <c r="F134" s="248" t="s">
        <v>195</v>
      </c>
      <c r="G134" s="246"/>
      <c r="H134" s="249">
        <v>41.469999999999999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141</v>
      </c>
      <c r="AU134" s="255" t="s">
        <v>81</v>
      </c>
      <c r="AV134" s="13" t="s">
        <v>81</v>
      </c>
      <c r="AW134" s="13" t="s">
        <v>33</v>
      </c>
      <c r="AX134" s="13" t="s">
        <v>72</v>
      </c>
      <c r="AY134" s="255" t="s">
        <v>128</v>
      </c>
    </row>
    <row r="135" s="14" customFormat="1">
      <c r="A135" s="14"/>
      <c r="B135" s="256"/>
      <c r="C135" s="257"/>
      <c r="D135" s="241" t="s">
        <v>141</v>
      </c>
      <c r="E135" s="258" t="s">
        <v>19</v>
      </c>
      <c r="F135" s="259" t="s">
        <v>175</v>
      </c>
      <c r="G135" s="257"/>
      <c r="H135" s="260">
        <v>554.76400000000001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6" t="s">
        <v>141</v>
      </c>
      <c r="AU135" s="266" t="s">
        <v>81</v>
      </c>
      <c r="AV135" s="14" t="s">
        <v>135</v>
      </c>
      <c r="AW135" s="14" t="s">
        <v>33</v>
      </c>
      <c r="AX135" s="14" t="s">
        <v>79</v>
      </c>
      <c r="AY135" s="266" t="s">
        <v>128</v>
      </c>
    </row>
    <row r="136" s="2" customFormat="1" ht="21.75" customHeight="1">
      <c r="A136" s="40"/>
      <c r="B136" s="41"/>
      <c r="C136" s="228" t="s">
        <v>196</v>
      </c>
      <c r="D136" s="228" t="s">
        <v>130</v>
      </c>
      <c r="E136" s="229" t="s">
        <v>197</v>
      </c>
      <c r="F136" s="230" t="s">
        <v>198</v>
      </c>
      <c r="G136" s="231" t="s">
        <v>187</v>
      </c>
      <c r="H136" s="232">
        <v>554.76400000000001</v>
      </c>
      <c r="I136" s="233"/>
      <c r="J136" s="234">
        <f>ROUND(I136*H136,2)</f>
        <v>0</v>
      </c>
      <c r="K136" s="230" t="s">
        <v>134</v>
      </c>
      <c r="L136" s="46"/>
      <c r="M136" s="235" t="s">
        <v>19</v>
      </c>
      <c r="N136" s="236" t="s">
        <v>43</v>
      </c>
      <c r="O136" s="86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9" t="s">
        <v>135</v>
      </c>
      <c r="AT136" s="239" t="s">
        <v>130</v>
      </c>
      <c r="AU136" s="239" t="s">
        <v>81</v>
      </c>
      <c r="AY136" s="19" t="s">
        <v>128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9" t="s">
        <v>79</v>
      </c>
      <c r="BK136" s="240">
        <f>ROUND(I136*H136,2)</f>
        <v>0</v>
      </c>
      <c r="BL136" s="19" t="s">
        <v>135</v>
      </c>
      <c r="BM136" s="239" t="s">
        <v>199</v>
      </c>
    </row>
    <row r="137" s="2" customFormat="1">
      <c r="A137" s="40"/>
      <c r="B137" s="41"/>
      <c r="C137" s="42"/>
      <c r="D137" s="241" t="s">
        <v>137</v>
      </c>
      <c r="E137" s="42"/>
      <c r="F137" s="242" t="s">
        <v>189</v>
      </c>
      <c r="G137" s="42"/>
      <c r="H137" s="42"/>
      <c r="I137" s="148"/>
      <c r="J137" s="42"/>
      <c r="K137" s="42"/>
      <c r="L137" s="46"/>
      <c r="M137" s="243"/>
      <c r="N137" s="24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137</v>
      </c>
      <c r="AU137" s="19" t="s">
        <v>81</v>
      </c>
    </row>
    <row r="138" s="13" customFormat="1">
      <c r="A138" s="13"/>
      <c r="B138" s="245"/>
      <c r="C138" s="246"/>
      <c r="D138" s="241" t="s">
        <v>141</v>
      </c>
      <c r="E138" s="247" t="s">
        <v>19</v>
      </c>
      <c r="F138" s="248" t="s">
        <v>200</v>
      </c>
      <c r="G138" s="246"/>
      <c r="H138" s="249">
        <v>554.76400000000001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5" t="s">
        <v>141</v>
      </c>
      <c r="AU138" s="255" t="s">
        <v>81</v>
      </c>
      <c r="AV138" s="13" t="s">
        <v>81</v>
      </c>
      <c r="AW138" s="13" t="s">
        <v>33</v>
      </c>
      <c r="AX138" s="13" t="s">
        <v>79</v>
      </c>
      <c r="AY138" s="255" t="s">
        <v>128</v>
      </c>
    </row>
    <row r="139" s="2" customFormat="1" ht="21.75" customHeight="1">
      <c r="A139" s="40"/>
      <c r="B139" s="41"/>
      <c r="C139" s="228" t="s">
        <v>201</v>
      </c>
      <c r="D139" s="228" t="s">
        <v>130</v>
      </c>
      <c r="E139" s="229" t="s">
        <v>202</v>
      </c>
      <c r="F139" s="230" t="s">
        <v>203</v>
      </c>
      <c r="G139" s="231" t="s">
        <v>187</v>
      </c>
      <c r="H139" s="232">
        <v>527.75199999999995</v>
      </c>
      <c r="I139" s="233"/>
      <c r="J139" s="234">
        <f>ROUND(I139*H139,2)</f>
        <v>0</v>
      </c>
      <c r="K139" s="230" t="s">
        <v>134</v>
      </c>
      <c r="L139" s="46"/>
      <c r="M139" s="235" t="s">
        <v>19</v>
      </c>
      <c r="N139" s="236" t="s">
        <v>43</v>
      </c>
      <c r="O139" s="86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9" t="s">
        <v>135</v>
      </c>
      <c r="AT139" s="239" t="s">
        <v>130</v>
      </c>
      <c r="AU139" s="239" t="s">
        <v>81</v>
      </c>
      <c r="AY139" s="19" t="s">
        <v>128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9" t="s">
        <v>79</v>
      </c>
      <c r="BK139" s="240">
        <f>ROUND(I139*H139,2)</f>
        <v>0</v>
      </c>
      <c r="BL139" s="19" t="s">
        <v>135</v>
      </c>
      <c r="BM139" s="239" t="s">
        <v>204</v>
      </c>
    </row>
    <row r="140" s="2" customFormat="1">
      <c r="A140" s="40"/>
      <c r="B140" s="41"/>
      <c r="C140" s="42"/>
      <c r="D140" s="241" t="s">
        <v>137</v>
      </c>
      <c r="E140" s="42"/>
      <c r="F140" s="242" t="s">
        <v>205</v>
      </c>
      <c r="G140" s="42"/>
      <c r="H140" s="42"/>
      <c r="I140" s="148"/>
      <c r="J140" s="42"/>
      <c r="K140" s="42"/>
      <c r="L140" s="46"/>
      <c r="M140" s="243"/>
      <c r="N140" s="244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137</v>
      </c>
      <c r="AU140" s="19" t="s">
        <v>81</v>
      </c>
    </row>
    <row r="141" s="13" customFormat="1">
      <c r="A141" s="13"/>
      <c r="B141" s="245"/>
      <c r="C141" s="246"/>
      <c r="D141" s="241" t="s">
        <v>141</v>
      </c>
      <c r="E141" s="247" t="s">
        <v>19</v>
      </c>
      <c r="F141" s="248" t="s">
        <v>206</v>
      </c>
      <c r="G141" s="246"/>
      <c r="H141" s="249">
        <v>554.76400000000001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5" t="s">
        <v>141</v>
      </c>
      <c r="AU141" s="255" t="s">
        <v>81</v>
      </c>
      <c r="AV141" s="13" t="s">
        <v>81</v>
      </c>
      <c r="AW141" s="13" t="s">
        <v>33</v>
      </c>
      <c r="AX141" s="13" t="s">
        <v>72</v>
      </c>
      <c r="AY141" s="255" t="s">
        <v>128</v>
      </c>
    </row>
    <row r="142" s="13" customFormat="1">
      <c r="A142" s="13"/>
      <c r="B142" s="245"/>
      <c r="C142" s="246"/>
      <c r="D142" s="241" t="s">
        <v>141</v>
      </c>
      <c r="E142" s="247" t="s">
        <v>19</v>
      </c>
      <c r="F142" s="248" t="s">
        <v>207</v>
      </c>
      <c r="G142" s="246"/>
      <c r="H142" s="249">
        <v>-14.843999999999999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141</v>
      </c>
      <c r="AU142" s="255" t="s">
        <v>81</v>
      </c>
      <c r="AV142" s="13" t="s">
        <v>81</v>
      </c>
      <c r="AW142" s="13" t="s">
        <v>33</v>
      </c>
      <c r="AX142" s="13" t="s">
        <v>72</v>
      </c>
      <c r="AY142" s="255" t="s">
        <v>128</v>
      </c>
    </row>
    <row r="143" s="13" customFormat="1">
      <c r="A143" s="13"/>
      <c r="B143" s="245"/>
      <c r="C143" s="246"/>
      <c r="D143" s="241" t="s">
        <v>141</v>
      </c>
      <c r="E143" s="247" t="s">
        <v>19</v>
      </c>
      <c r="F143" s="248" t="s">
        <v>208</v>
      </c>
      <c r="G143" s="246"/>
      <c r="H143" s="249">
        <v>-12.167999999999999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5" t="s">
        <v>141</v>
      </c>
      <c r="AU143" s="255" t="s">
        <v>81</v>
      </c>
      <c r="AV143" s="13" t="s">
        <v>81</v>
      </c>
      <c r="AW143" s="13" t="s">
        <v>33</v>
      </c>
      <c r="AX143" s="13" t="s">
        <v>72</v>
      </c>
      <c r="AY143" s="255" t="s">
        <v>128</v>
      </c>
    </row>
    <row r="144" s="14" customFormat="1">
      <c r="A144" s="14"/>
      <c r="B144" s="256"/>
      <c r="C144" s="257"/>
      <c r="D144" s="241" t="s">
        <v>141</v>
      </c>
      <c r="E144" s="258" t="s">
        <v>19</v>
      </c>
      <c r="F144" s="259" t="s">
        <v>175</v>
      </c>
      <c r="G144" s="257"/>
      <c r="H144" s="260">
        <v>527.75199999999995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6" t="s">
        <v>141</v>
      </c>
      <c r="AU144" s="266" t="s">
        <v>81</v>
      </c>
      <c r="AV144" s="14" t="s">
        <v>135</v>
      </c>
      <c r="AW144" s="14" t="s">
        <v>33</v>
      </c>
      <c r="AX144" s="14" t="s">
        <v>79</v>
      </c>
      <c r="AY144" s="266" t="s">
        <v>128</v>
      </c>
    </row>
    <row r="145" s="2" customFormat="1" ht="33" customHeight="1">
      <c r="A145" s="40"/>
      <c r="B145" s="41"/>
      <c r="C145" s="228" t="s">
        <v>209</v>
      </c>
      <c r="D145" s="228" t="s">
        <v>130</v>
      </c>
      <c r="E145" s="229" t="s">
        <v>210</v>
      </c>
      <c r="F145" s="230" t="s">
        <v>211</v>
      </c>
      <c r="G145" s="231" t="s">
        <v>187</v>
      </c>
      <c r="H145" s="232">
        <v>8971.7839999999997</v>
      </c>
      <c r="I145" s="233"/>
      <c r="J145" s="234">
        <f>ROUND(I145*H145,2)</f>
        <v>0</v>
      </c>
      <c r="K145" s="230" t="s">
        <v>134</v>
      </c>
      <c r="L145" s="46"/>
      <c r="M145" s="235" t="s">
        <v>19</v>
      </c>
      <c r="N145" s="236" t="s">
        <v>43</v>
      </c>
      <c r="O145" s="86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39" t="s">
        <v>135</v>
      </c>
      <c r="AT145" s="239" t="s">
        <v>130</v>
      </c>
      <c r="AU145" s="239" t="s">
        <v>81</v>
      </c>
      <c r="AY145" s="19" t="s">
        <v>128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9" t="s">
        <v>79</v>
      </c>
      <c r="BK145" s="240">
        <f>ROUND(I145*H145,2)</f>
        <v>0</v>
      </c>
      <c r="BL145" s="19" t="s">
        <v>135</v>
      </c>
      <c r="BM145" s="239" t="s">
        <v>212</v>
      </c>
    </row>
    <row r="146" s="2" customFormat="1">
      <c r="A146" s="40"/>
      <c r="B146" s="41"/>
      <c r="C146" s="42"/>
      <c r="D146" s="241" t="s">
        <v>137</v>
      </c>
      <c r="E146" s="42"/>
      <c r="F146" s="242" t="s">
        <v>205</v>
      </c>
      <c r="G146" s="42"/>
      <c r="H146" s="42"/>
      <c r="I146" s="148"/>
      <c r="J146" s="42"/>
      <c r="K146" s="42"/>
      <c r="L146" s="46"/>
      <c r="M146" s="243"/>
      <c r="N146" s="244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137</v>
      </c>
      <c r="AU146" s="19" t="s">
        <v>81</v>
      </c>
    </row>
    <row r="147" s="13" customFormat="1">
      <c r="A147" s="13"/>
      <c r="B147" s="245"/>
      <c r="C147" s="246"/>
      <c r="D147" s="241" t="s">
        <v>141</v>
      </c>
      <c r="E147" s="247" t="s">
        <v>19</v>
      </c>
      <c r="F147" s="248" t="s">
        <v>213</v>
      </c>
      <c r="G147" s="246"/>
      <c r="H147" s="249">
        <v>8971.7839999999997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5" t="s">
        <v>141</v>
      </c>
      <c r="AU147" s="255" t="s">
        <v>81</v>
      </c>
      <c r="AV147" s="13" t="s">
        <v>81</v>
      </c>
      <c r="AW147" s="13" t="s">
        <v>33</v>
      </c>
      <c r="AX147" s="13" t="s">
        <v>79</v>
      </c>
      <c r="AY147" s="255" t="s">
        <v>128</v>
      </c>
    </row>
    <row r="148" s="2" customFormat="1" ht="16.5" customHeight="1">
      <c r="A148" s="40"/>
      <c r="B148" s="41"/>
      <c r="C148" s="228" t="s">
        <v>214</v>
      </c>
      <c r="D148" s="228" t="s">
        <v>130</v>
      </c>
      <c r="E148" s="229" t="s">
        <v>215</v>
      </c>
      <c r="F148" s="230" t="s">
        <v>216</v>
      </c>
      <c r="G148" s="231" t="s">
        <v>187</v>
      </c>
      <c r="H148" s="232">
        <v>527.75199999999995</v>
      </c>
      <c r="I148" s="233"/>
      <c r="J148" s="234">
        <f>ROUND(I148*H148,2)</f>
        <v>0</v>
      </c>
      <c r="K148" s="230" t="s">
        <v>217</v>
      </c>
      <c r="L148" s="46"/>
      <c r="M148" s="235" t="s">
        <v>19</v>
      </c>
      <c r="N148" s="236" t="s">
        <v>43</v>
      </c>
      <c r="O148" s="86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9" t="s">
        <v>135</v>
      </c>
      <c r="AT148" s="239" t="s">
        <v>130</v>
      </c>
      <c r="AU148" s="239" t="s">
        <v>81</v>
      </c>
      <c r="AY148" s="19" t="s">
        <v>128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9" t="s">
        <v>79</v>
      </c>
      <c r="BK148" s="240">
        <f>ROUND(I148*H148,2)</f>
        <v>0</v>
      </c>
      <c r="BL148" s="19" t="s">
        <v>135</v>
      </c>
      <c r="BM148" s="239" t="s">
        <v>218</v>
      </c>
    </row>
    <row r="149" s="2" customFormat="1">
      <c r="A149" s="40"/>
      <c r="B149" s="41"/>
      <c r="C149" s="42"/>
      <c r="D149" s="241" t="s">
        <v>137</v>
      </c>
      <c r="E149" s="42"/>
      <c r="F149" s="242" t="s">
        <v>219</v>
      </c>
      <c r="G149" s="42"/>
      <c r="H149" s="42"/>
      <c r="I149" s="148"/>
      <c r="J149" s="42"/>
      <c r="K149" s="42"/>
      <c r="L149" s="46"/>
      <c r="M149" s="243"/>
      <c r="N149" s="244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137</v>
      </c>
      <c r="AU149" s="19" t="s">
        <v>81</v>
      </c>
    </row>
    <row r="150" s="13" customFormat="1">
      <c r="A150" s="13"/>
      <c r="B150" s="245"/>
      <c r="C150" s="246"/>
      <c r="D150" s="241" t="s">
        <v>141</v>
      </c>
      <c r="E150" s="247" t="s">
        <v>19</v>
      </c>
      <c r="F150" s="248" t="s">
        <v>220</v>
      </c>
      <c r="G150" s="246"/>
      <c r="H150" s="249">
        <v>527.75199999999995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5" t="s">
        <v>141</v>
      </c>
      <c r="AU150" s="255" t="s">
        <v>81</v>
      </c>
      <c r="AV150" s="13" t="s">
        <v>81</v>
      </c>
      <c r="AW150" s="13" t="s">
        <v>33</v>
      </c>
      <c r="AX150" s="13" t="s">
        <v>79</v>
      </c>
      <c r="AY150" s="255" t="s">
        <v>128</v>
      </c>
    </row>
    <row r="151" s="2" customFormat="1" ht="21.75" customHeight="1">
      <c r="A151" s="40"/>
      <c r="B151" s="41"/>
      <c r="C151" s="228" t="s">
        <v>221</v>
      </c>
      <c r="D151" s="228" t="s">
        <v>130</v>
      </c>
      <c r="E151" s="229" t="s">
        <v>222</v>
      </c>
      <c r="F151" s="230" t="s">
        <v>223</v>
      </c>
      <c r="G151" s="231" t="s">
        <v>224</v>
      </c>
      <c r="H151" s="232">
        <v>949.95399999999995</v>
      </c>
      <c r="I151" s="233"/>
      <c r="J151" s="234">
        <f>ROUND(I151*H151,2)</f>
        <v>0</v>
      </c>
      <c r="K151" s="230" t="s">
        <v>217</v>
      </c>
      <c r="L151" s="46"/>
      <c r="M151" s="235" t="s">
        <v>19</v>
      </c>
      <c r="N151" s="236" t="s">
        <v>43</v>
      </c>
      <c r="O151" s="86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39" t="s">
        <v>135</v>
      </c>
      <c r="AT151" s="239" t="s">
        <v>130</v>
      </c>
      <c r="AU151" s="239" t="s">
        <v>81</v>
      </c>
      <c r="AY151" s="19" t="s">
        <v>128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9" t="s">
        <v>79</v>
      </c>
      <c r="BK151" s="240">
        <f>ROUND(I151*H151,2)</f>
        <v>0</v>
      </c>
      <c r="BL151" s="19" t="s">
        <v>135</v>
      </c>
      <c r="BM151" s="239" t="s">
        <v>225</v>
      </c>
    </row>
    <row r="152" s="2" customFormat="1">
      <c r="A152" s="40"/>
      <c r="B152" s="41"/>
      <c r="C152" s="42"/>
      <c r="D152" s="241" t="s">
        <v>137</v>
      </c>
      <c r="E152" s="42"/>
      <c r="F152" s="242" t="s">
        <v>226</v>
      </c>
      <c r="G152" s="42"/>
      <c r="H152" s="42"/>
      <c r="I152" s="148"/>
      <c r="J152" s="42"/>
      <c r="K152" s="42"/>
      <c r="L152" s="46"/>
      <c r="M152" s="243"/>
      <c r="N152" s="244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137</v>
      </c>
      <c r="AU152" s="19" t="s">
        <v>81</v>
      </c>
    </row>
    <row r="153" s="13" customFormat="1">
      <c r="A153" s="13"/>
      <c r="B153" s="245"/>
      <c r="C153" s="246"/>
      <c r="D153" s="241" t="s">
        <v>141</v>
      </c>
      <c r="E153" s="247" t="s">
        <v>19</v>
      </c>
      <c r="F153" s="248" t="s">
        <v>227</v>
      </c>
      <c r="G153" s="246"/>
      <c r="H153" s="249">
        <v>949.95399999999995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5" t="s">
        <v>141</v>
      </c>
      <c r="AU153" s="255" t="s">
        <v>81</v>
      </c>
      <c r="AV153" s="13" t="s">
        <v>81</v>
      </c>
      <c r="AW153" s="13" t="s">
        <v>33</v>
      </c>
      <c r="AX153" s="13" t="s">
        <v>79</v>
      </c>
      <c r="AY153" s="255" t="s">
        <v>128</v>
      </c>
    </row>
    <row r="154" s="2" customFormat="1" ht="21.75" customHeight="1">
      <c r="A154" s="40"/>
      <c r="B154" s="41"/>
      <c r="C154" s="228" t="s">
        <v>8</v>
      </c>
      <c r="D154" s="228" t="s">
        <v>130</v>
      </c>
      <c r="E154" s="229" t="s">
        <v>228</v>
      </c>
      <c r="F154" s="230" t="s">
        <v>229</v>
      </c>
      <c r="G154" s="231" t="s">
        <v>187</v>
      </c>
      <c r="H154" s="232">
        <v>27.012</v>
      </c>
      <c r="I154" s="233"/>
      <c r="J154" s="234">
        <f>ROUND(I154*H154,2)</f>
        <v>0</v>
      </c>
      <c r="K154" s="230" t="s">
        <v>134</v>
      </c>
      <c r="L154" s="46"/>
      <c r="M154" s="235" t="s">
        <v>19</v>
      </c>
      <c r="N154" s="236" t="s">
        <v>43</v>
      </c>
      <c r="O154" s="86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9" t="s">
        <v>135</v>
      </c>
      <c r="AT154" s="239" t="s">
        <v>130</v>
      </c>
      <c r="AU154" s="239" t="s">
        <v>81</v>
      </c>
      <c r="AY154" s="19" t="s">
        <v>128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9" t="s">
        <v>79</v>
      </c>
      <c r="BK154" s="240">
        <f>ROUND(I154*H154,2)</f>
        <v>0</v>
      </c>
      <c r="BL154" s="19" t="s">
        <v>135</v>
      </c>
      <c r="BM154" s="239" t="s">
        <v>230</v>
      </c>
    </row>
    <row r="155" s="2" customFormat="1">
      <c r="A155" s="40"/>
      <c r="B155" s="41"/>
      <c r="C155" s="42"/>
      <c r="D155" s="241" t="s">
        <v>137</v>
      </c>
      <c r="E155" s="42"/>
      <c r="F155" s="242" t="s">
        <v>231</v>
      </c>
      <c r="G155" s="42"/>
      <c r="H155" s="42"/>
      <c r="I155" s="148"/>
      <c r="J155" s="42"/>
      <c r="K155" s="42"/>
      <c r="L155" s="46"/>
      <c r="M155" s="243"/>
      <c r="N155" s="244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137</v>
      </c>
      <c r="AU155" s="19" t="s">
        <v>81</v>
      </c>
    </row>
    <row r="156" s="13" customFormat="1">
      <c r="A156" s="13"/>
      <c r="B156" s="245"/>
      <c r="C156" s="246"/>
      <c r="D156" s="241" t="s">
        <v>141</v>
      </c>
      <c r="E156" s="247" t="s">
        <v>19</v>
      </c>
      <c r="F156" s="248" t="s">
        <v>232</v>
      </c>
      <c r="G156" s="246"/>
      <c r="H156" s="249">
        <v>14.843999999999999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5" t="s">
        <v>141</v>
      </c>
      <c r="AU156" s="255" t="s">
        <v>81</v>
      </c>
      <c r="AV156" s="13" t="s">
        <v>81</v>
      </c>
      <c r="AW156" s="13" t="s">
        <v>33</v>
      </c>
      <c r="AX156" s="13" t="s">
        <v>72</v>
      </c>
      <c r="AY156" s="255" t="s">
        <v>128</v>
      </c>
    </row>
    <row r="157" s="13" customFormat="1">
      <c r="A157" s="13"/>
      <c r="B157" s="245"/>
      <c r="C157" s="246"/>
      <c r="D157" s="241" t="s">
        <v>141</v>
      </c>
      <c r="E157" s="247" t="s">
        <v>19</v>
      </c>
      <c r="F157" s="248" t="s">
        <v>233</v>
      </c>
      <c r="G157" s="246"/>
      <c r="H157" s="249">
        <v>12.167999999999999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5" t="s">
        <v>141</v>
      </c>
      <c r="AU157" s="255" t="s">
        <v>81</v>
      </c>
      <c r="AV157" s="13" t="s">
        <v>81</v>
      </c>
      <c r="AW157" s="13" t="s">
        <v>33</v>
      </c>
      <c r="AX157" s="13" t="s">
        <v>72</v>
      </c>
      <c r="AY157" s="255" t="s">
        <v>128</v>
      </c>
    </row>
    <row r="158" s="14" customFormat="1">
      <c r="A158" s="14"/>
      <c r="B158" s="256"/>
      <c r="C158" s="257"/>
      <c r="D158" s="241" t="s">
        <v>141</v>
      </c>
      <c r="E158" s="258" t="s">
        <v>19</v>
      </c>
      <c r="F158" s="259" t="s">
        <v>175</v>
      </c>
      <c r="G158" s="257"/>
      <c r="H158" s="260">
        <v>27.012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6" t="s">
        <v>141</v>
      </c>
      <c r="AU158" s="266" t="s">
        <v>81</v>
      </c>
      <c r="AV158" s="14" t="s">
        <v>135</v>
      </c>
      <c r="AW158" s="14" t="s">
        <v>33</v>
      </c>
      <c r="AX158" s="14" t="s">
        <v>79</v>
      </c>
      <c r="AY158" s="266" t="s">
        <v>128</v>
      </c>
    </row>
    <row r="159" s="2" customFormat="1" ht="21.75" customHeight="1">
      <c r="A159" s="40"/>
      <c r="B159" s="41"/>
      <c r="C159" s="228" t="s">
        <v>234</v>
      </c>
      <c r="D159" s="228" t="s">
        <v>130</v>
      </c>
      <c r="E159" s="229" t="s">
        <v>235</v>
      </c>
      <c r="F159" s="230" t="s">
        <v>236</v>
      </c>
      <c r="G159" s="231" t="s">
        <v>133</v>
      </c>
      <c r="H159" s="232">
        <v>121.68000000000001</v>
      </c>
      <c r="I159" s="233"/>
      <c r="J159" s="234">
        <f>ROUND(I159*H159,2)</f>
        <v>0</v>
      </c>
      <c r="K159" s="230" t="s">
        <v>134</v>
      </c>
      <c r="L159" s="46"/>
      <c r="M159" s="235" t="s">
        <v>19</v>
      </c>
      <c r="N159" s="236" t="s">
        <v>43</v>
      </c>
      <c r="O159" s="86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39" t="s">
        <v>135</v>
      </c>
      <c r="AT159" s="239" t="s">
        <v>130</v>
      </c>
      <c r="AU159" s="239" t="s">
        <v>81</v>
      </c>
      <c r="AY159" s="19" t="s">
        <v>128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9" t="s">
        <v>79</v>
      </c>
      <c r="BK159" s="240">
        <f>ROUND(I159*H159,2)</f>
        <v>0</v>
      </c>
      <c r="BL159" s="19" t="s">
        <v>135</v>
      </c>
      <c r="BM159" s="239" t="s">
        <v>237</v>
      </c>
    </row>
    <row r="160" s="2" customFormat="1">
      <c r="A160" s="40"/>
      <c r="B160" s="41"/>
      <c r="C160" s="42"/>
      <c r="D160" s="241" t="s">
        <v>137</v>
      </c>
      <c r="E160" s="42"/>
      <c r="F160" s="242" t="s">
        <v>238</v>
      </c>
      <c r="G160" s="42"/>
      <c r="H160" s="42"/>
      <c r="I160" s="148"/>
      <c r="J160" s="42"/>
      <c r="K160" s="42"/>
      <c r="L160" s="46"/>
      <c r="M160" s="243"/>
      <c r="N160" s="244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137</v>
      </c>
      <c r="AU160" s="19" t="s">
        <v>81</v>
      </c>
    </row>
    <row r="161" s="13" customFormat="1">
      <c r="A161" s="13"/>
      <c r="B161" s="245"/>
      <c r="C161" s="246"/>
      <c r="D161" s="241" t="s">
        <v>141</v>
      </c>
      <c r="E161" s="247" t="s">
        <v>19</v>
      </c>
      <c r="F161" s="248" t="s">
        <v>239</v>
      </c>
      <c r="G161" s="246"/>
      <c r="H161" s="249">
        <v>121.68000000000001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5" t="s">
        <v>141</v>
      </c>
      <c r="AU161" s="255" t="s">
        <v>81</v>
      </c>
      <c r="AV161" s="13" t="s">
        <v>81</v>
      </c>
      <c r="AW161" s="13" t="s">
        <v>33</v>
      </c>
      <c r="AX161" s="13" t="s">
        <v>79</v>
      </c>
      <c r="AY161" s="255" t="s">
        <v>128</v>
      </c>
    </row>
    <row r="162" s="2" customFormat="1" ht="21.75" customHeight="1">
      <c r="A162" s="40"/>
      <c r="B162" s="41"/>
      <c r="C162" s="228" t="s">
        <v>240</v>
      </c>
      <c r="D162" s="228" t="s">
        <v>130</v>
      </c>
      <c r="E162" s="229" t="s">
        <v>241</v>
      </c>
      <c r="F162" s="230" t="s">
        <v>242</v>
      </c>
      <c r="G162" s="231" t="s">
        <v>133</v>
      </c>
      <c r="H162" s="232">
        <v>121.68000000000001</v>
      </c>
      <c r="I162" s="233"/>
      <c r="J162" s="234">
        <f>ROUND(I162*H162,2)</f>
        <v>0</v>
      </c>
      <c r="K162" s="230" t="s">
        <v>134</v>
      </c>
      <c r="L162" s="46"/>
      <c r="M162" s="235" t="s">
        <v>19</v>
      </c>
      <c r="N162" s="236" t="s">
        <v>43</v>
      </c>
      <c r="O162" s="86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9" t="s">
        <v>135</v>
      </c>
      <c r="AT162" s="239" t="s">
        <v>130</v>
      </c>
      <c r="AU162" s="239" t="s">
        <v>81</v>
      </c>
      <c r="AY162" s="19" t="s">
        <v>128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9" t="s">
        <v>79</v>
      </c>
      <c r="BK162" s="240">
        <f>ROUND(I162*H162,2)</f>
        <v>0</v>
      </c>
      <c r="BL162" s="19" t="s">
        <v>135</v>
      </c>
      <c r="BM162" s="239" t="s">
        <v>243</v>
      </c>
    </row>
    <row r="163" s="2" customFormat="1">
      <c r="A163" s="40"/>
      <c r="B163" s="41"/>
      <c r="C163" s="42"/>
      <c r="D163" s="241" t="s">
        <v>137</v>
      </c>
      <c r="E163" s="42"/>
      <c r="F163" s="242" t="s">
        <v>244</v>
      </c>
      <c r="G163" s="42"/>
      <c r="H163" s="42"/>
      <c r="I163" s="148"/>
      <c r="J163" s="42"/>
      <c r="K163" s="42"/>
      <c r="L163" s="46"/>
      <c r="M163" s="243"/>
      <c r="N163" s="244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137</v>
      </c>
      <c r="AU163" s="19" t="s">
        <v>81</v>
      </c>
    </row>
    <row r="164" s="13" customFormat="1">
      <c r="A164" s="13"/>
      <c r="B164" s="245"/>
      <c r="C164" s="246"/>
      <c r="D164" s="241" t="s">
        <v>141</v>
      </c>
      <c r="E164" s="247" t="s">
        <v>19</v>
      </c>
      <c r="F164" s="248" t="s">
        <v>245</v>
      </c>
      <c r="G164" s="246"/>
      <c r="H164" s="249">
        <v>121.68000000000001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5" t="s">
        <v>141</v>
      </c>
      <c r="AU164" s="255" t="s">
        <v>81</v>
      </c>
      <c r="AV164" s="13" t="s">
        <v>81</v>
      </c>
      <c r="AW164" s="13" t="s">
        <v>33</v>
      </c>
      <c r="AX164" s="13" t="s">
        <v>79</v>
      </c>
      <c r="AY164" s="255" t="s">
        <v>128</v>
      </c>
    </row>
    <row r="165" s="2" customFormat="1" ht="16.5" customHeight="1">
      <c r="A165" s="40"/>
      <c r="B165" s="41"/>
      <c r="C165" s="267" t="s">
        <v>246</v>
      </c>
      <c r="D165" s="267" t="s">
        <v>247</v>
      </c>
      <c r="E165" s="268" t="s">
        <v>248</v>
      </c>
      <c r="F165" s="269" t="s">
        <v>249</v>
      </c>
      <c r="G165" s="270" t="s">
        <v>250</v>
      </c>
      <c r="H165" s="271">
        <v>4.867</v>
      </c>
      <c r="I165" s="272"/>
      <c r="J165" s="273">
        <f>ROUND(I165*H165,2)</f>
        <v>0</v>
      </c>
      <c r="K165" s="269" t="s">
        <v>134</v>
      </c>
      <c r="L165" s="274"/>
      <c r="M165" s="275" t="s">
        <v>19</v>
      </c>
      <c r="N165" s="276" t="s">
        <v>43</v>
      </c>
      <c r="O165" s="86"/>
      <c r="P165" s="237">
        <f>O165*H165</f>
        <v>0</v>
      </c>
      <c r="Q165" s="237">
        <v>0.001</v>
      </c>
      <c r="R165" s="237">
        <f>Q165*H165</f>
        <v>0.0048669999999999998</v>
      </c>
      <c r="S165" s="237">
        <v>0</v>
      </c>
      <c r="T165" s="23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39" t="s">
        <v>176</v>
      </c>
      <c r="AT165" s="239" t="s">
        <v>247</v>
      </c>
      <c r="AU165" s="239" t="s">
        <v>81</v>
      </c>
      <c r="AY165" s="19" t="s">
        <v>128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9" t="s">
        <v>79</v>
      </c>
      <c r="BK165" s="240">
        <f>ROUND(I165*H165,2)</f>
        <v>0</v>
      </c>
      <c r="BL165" s="19" t="s">
        <v>135</v>
      </c>
      <c r="BM165" s="239" t="s">
        <v>251</v>
      </c>
    </row>
    <row r="166" s="13" customFormat="1">
      <c r="A166" s="13"/>
      <c r="B166" s="245"/>
      <c r="C166" s="246"/>
      <c r="D166" s="241" t="s">
        <v>141</v>
      </c>
      <c r="E166" s="247" t="s">
        <v>19</v>
      </c>
      <c r="F166" s="248" t="s">
        <v>252</v>
      </c>
      <c r="G166" s="246"/>
      <c r="H166" s="249">
        <v>4.867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5" t="s">
        <v>141</v>
      </c>
      <c r="AU166" s="255" t="s">
        <v>81</v>
      </c>
      <c r="AV166" s="13" t="s">
        <v>81</v>
      </c>
      <c r="AW166" s="13" t="s">
        <v>33</v>
      </c>
      <c r="AX166" s="13" t="s">
        <v>79</v>
      </c>
      <c r="AY166" s="255" t="s">
        <v>128</v>
      </c>
    </row>
    <row r="167" s="2" customFormat="1" ht="16.5" customHeight="1">
      <c r="A167" s="40"/>
      <c r="B167" s="41"/>
      <c r="C167" s="228" t="s">
        <v>253</v>
      </c>
      <c r="D167" s="228" t="s">
        <v>130</v>
      </c>
      <c r="E167" s="229" t="s">
        <v>254</v>
      </c>
      <c r="F167" s="230" t="s">
        <v>255</v>
      </c>
      <c r="G167" s="231" t="s">
        <v>133</v>
      </c>
      <c r="H167" s="232">
        <v>667.36000000000001</v>
      </c>
      <c r="I167" s="233"/>
      <c r="J167" s="234">
        <f>ROUND(I167*H167,2)</f>
        <v>0</v>
      </c>
      <c r="K167" s="230" t="s">
        <v>134</v>
      </c>
      <c r="L167" s="46"/>
      <c r="M167" s="235" t="s">
        <v>19</v>
      </c>
      <c r="N167" s="236" t="s">
        <v>43</v>
      </c>
      <c r="O167" s="86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39" t="s">
        <v>135</v>
      </c>
      <c r="AT167" s="239" t="s">
        <v>130</v>
      </c>
      <c r="AU167" s="239" t="s">
        <v>81</v>
      </c>
      <c r="AY167" s="19" t="s">
        <v>128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9" t="s">
        <v>79</v>
      </c>
      <c r="BK167" s="240">
        <f>ROUND(I167*H167,2)</f>
        <v>0</v>
      </c>
      <c r="BL167" s="19" t="s">
        <v>135</v>
      </c>
      <c r="BM167" s="239" t="s">
        <v>256</v>
      </c>
    </row>
    <row r="168" s="2" customFormat="1">
      <c r="A168" s="40"/>
      <c r="B168" s="41"/>
      <c r="C168" s="42"/>
      <c r="D168" s="241" t="s">
        <v>137</v>
      </c>
      <c r="E168" s="42"/>
      <c r="F168" s="242" t="s">
        <v>257</v>
      </c>
      <c r="G168" s="42"/>
      <c r="H168" s="42"/>
      <c r="I168" s="148"/>
      <c r="J168" s="42"/>
      <c r="K168" s="42"/>
      <c r="L168" s="46"/>
      <c r="M168" s="243"/>
      <c r="N168" s="24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137</v>
      </c>
      <c r="AU168" s="19" t="s">
        <v>81</v>
      </c>
    </row>
    <row r="169" s="13" customFormat="1">
      <c r="A169" s="13"/>
      <c r="B169" s="245"/>
      <c r="C169" s="246"/>
      <c r="D169" s="241" t="s">
        <v>141</v>
      </c>
      <c r="E169" s="247" t="s">
        <v>19</v>
      </c>
      <c r="F169" s="248" t="s">
        <v>258</v>
      </c>
      <c r="G169" s="246"/>
      <c r="H169" s="249">
        <v>667.36000000000001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5" t="s">
        <v>141</v>
      </c>
      <c r="AU169" s="255" t="s">
        <v>81</v>
      </c>
      <c r="AV169" s="13" t="s">
        <v>81</v>
      </c>
      <c r="AW169" s="13" t="s">
        <v>33</v>
      </c>
      <c r="AX169" s="13" t="s">
        <v>79</v>
      </c>
      <c r="AY169" s="255" t="s">
        <v>128</v>
      </c>
    </row>
    <row r="170" s="12" customFormat="1" ht="22.8" customHeight="1">
      <c r="A170" s="12"/>
      <c r="B170" s="212"/>
      <c r="C170" s="213"/>
      <c r="D170" s="214" t="s">
        <v>71</v>
      </c>
      <c r="E170" s="226" t="s">
        <v>81</v>
      </c>
      <c r="F170" s="226" t="s">
        <v>259</v>
      </c>
      <c r="G170" s="213"/>
      <c r="H170" s="213"/>
      <c r="I170" s="216"/>
      <c r="J170" s="227">
        <f>BK170</f>
        <v>0</v>
      </c>
      <c r="K170" s="213"/>
      <c r="L170" s="218"/>
      <c r="M170" s="219"/>
      <c r="N170" s="220"/>
      <c r="O170" s="220"/>
      <c r="P170" s="221">
        <f>SUM(P171:P175)</f>
        <v>0</v>
      </c>
      <c r="Q170" s="220"/>
      <c r="R170" s="221">
        <f>SUM(R171:R175)</f>
        <v>0.218192</v>
      </c>
      <c r="S170" s="220"/>
      <c r="T170" s="222">
        <f>SUM(T171:T175)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3" t="s">
        <v>79</v>
      </c>
      <c r="AT170" s="224" t="s">
        <v>71</v>
      </c>
      <c r="AU170" s="224" t="s">
        <v>79</v>
      </c>
      <c r="AY170" s="223" t="s">
        <v>128</v>
      </c>
      <c r="BK170" s="225">
        <f>SUM(BK171:BK175)</f>
        <v>0</v>
      </c>
    </row>
    <row r="171" s="2" customFormat="1" ht="21.75" customHeight="1">
      <c r="A171" s="40"/>
      <c r="B171" s="41"/>
      <c r="C171" s="228" t="s">
        <v>260</v>
      </c>
      <c r="D171" s="228" t="s">
        <v>130</v>
      </c>
      <c r="E171" s="229" t="s">
        <v>261</v>
      </c>
      <c r="F171" s="230" t="s">
        <v>262</v>
      </c>
      <c r="G171" s="231" t="s">
        <v>133</v>
      </c>
      <c r="H171" s="232">
        <v>545.48000000000002</v>
      </c>
      <c r="I171" s="233"/>
      <c r="J171" s="234">
        <f>ROUND(I171*H171,2)</f>
        <v>0</v>
      </c>
      <c r="K171" s="230" t="s">
        <v>134</v>
      </c>
      <c r="L171" s="46"/>
      <c r="M171" s="235" t="s">
        <v>19</v>
      </c>
      <c r="N171" s="236" t="s">
        <v>43</v>
      </c>
      <c r="O171" s="86"/>
      <c r="P171" s="237">
        <f>O171*H171</f>
        <v>0</v>
      </c>
      <c r="Q171" s="237">
        <v>0.00010000000000000001</v>
      </c>
      <c r="R171" s="237">
        <f>Q171*H171</f>
        <v>0.054548000000000006</v>
      </c>
      <c r="S171" s="237">
        <v>0</v>
      </c>
      <c r="T171" s="23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9" t="s">
        <v>135</v>
      </c>
      <c r="AT171" s="239" t="s">
        <v>130</v>
      </c>
      <c r="AU171" s="239" t="s">
        <v>81</v>
      </c>
      <c r="AY171" s="19" t="s">
        <v>128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9" t="s">
        <v>79</v>
      </c>
      <c r="BK171" s="240">
        <f>ROUND(I171*H171,2)</f>
        <v>0</v>
      </c>
      <c r="BL171" s="19" t="s">
        <v>135</v>
      </c>
      <c r="BM171" s="239" t="s">
        <v>263</v>
      </c>
    </row>
    <row r="172" s="2" customFormat="1">
      <c r="A172" s="40"/>
      <c r="B172" s="41"/>
      <c r="C172" s="42"/>
      <c r="D172" s="241" t="s">
        <v>137</v>
      </c>
      <c r="E172" s="42"/>
      <c r="F172" s="242" t="s">
        <v>264</v>
      </c>
      <c r="G172" s="42"/>
      <c r="H172" s="42"/>
      <c r="I172" s="148"/>
      <c r="J172" s="42"/>
      <c r="K172" s="42"/>
      <c r="L172" s="46"/>
      <c r="M172" s="243"/>
      <c r="N172" s="244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137</v>
      </c>
      <c r="AU172" s="19" t="s">
        <v>81</v>
      </c>
    </row>
    <row r="173" s="13" customFormat="1">
      <c r="A173" s="13"/>
      <c r="B173" s="245"/>
      <c r="C173" s="246"/>
      <c r="D173" s="241" t="s">
        <v>141</v>
      </c>
      <c r="E173" s="247" t="s">
        <v>19</v>
      </c>
      <c r="F173" s="248" t="s">
        <v>265</v>
      </c>
      <c r="G173" s="246"/>
      <c r="H173" s="249">
        <v>545.48000000000002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5" t="s">
        <v>141</v>
      </c>
      <c r="AU173" s="255" t="s">
        <v>81</v>
      </c>
      <c r="AV173" s="13" t="s">
        <v>81</v>
      </c>
      <c r="AW173" s="13" t="s">
        <v>33</v>
      </c>
      <c r="AX173" s="13" t="s">
        <v>79</v>
      </c>
      <c r="AY173" s="255" t="s">
        <v>128</v>
      </c>
    </row>
    <row r="174" s="2" customFormat="1" ht="16.5" customHeight="1">
      <c r="A174" s="40"/>
      <c r="B174" s="41"/>
      <c r="C174" s="267" t="s">
        <v>7</v>
      </c>
      <c r="D174" s="267" t="s">
        <v>247</v>
      </c>
      <c r="E174" s="268" t="s">
        <v>266</v>
      </c>
      <c r="F174" s="269" t="s">
        <v>267</v>
      </c>
      <c r="G174" s="270" t="s">
        <v>133</v>
      </c>
      <c r="H174" s="271">
        <v>545.48000000000002</v>
      </c>
      <c r="I174" s="272"/>
      <c r="J174" s="273">
        <f>ROUND(I174*H174,2)</f>
        <v>0</v>
      </c>
      <c r="K174" s="269" t="s">
        <v>134</v>
      </c>
      <c r="L174" s="274"/>
      <c r="M174" s="275" t="s">
        <v>19</v>
      </c>
      <c r="N174" s="276" t="s">
        <v>43</v>
      </c>
      <c r="O174" s="86"/>
      <c r="P174" s="237">
        <f>O174*H174</f>
        <v>0</v>
      </c>
      <c r="Q174" s="237">
        <v>0.00029999999999999997</v>
      </c>
      <c r="R174" s="237">
        <f>Q174*H174</f>
        <v>0.16364399999999998</v>
      </c>
      <c r="S174" s="237">
        <v>0</v>
      </c>
      <c r="T174" s="23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39" t="s">
        <v>176</v>
      </c>
      <c r="AT174" s="239" t="s">
        <v>247</v>
      </c>
      <c r="AU174" s="239" t="s">
        <v>81</v>
      </c>
      <c r="AY174" s="19" t="s">
        <v>128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9" t="s">
        <v>79</v>
      </c>
      <c r="BK174" s="240">
        <f>ROUND(I174*H174,2)</f>
        <v>0</v>
      </c>
      <c r="BL174" s="19" t="s">
        <v>135</v>
      </c>
      <c r="BM174" s="239" t="s">
        <v>268</v>
      </c>
    </row>
    <row r="175" s="13" customFormat="1">
      <c r="A175" s="13"/>
      <c r="B175" s="245"/>
      <c r="C175" s="246"/>
      <c r="D175" s="241" t="s">
        <v>141</v>
      </c>
      <c r="E175" s="247" t="s">
        <v>19</v>
      </c>
      <c r="F175" s="248" t="s">
        <v>269</v>
      </c>
      <c r="G175" s="246"/>
      <c r="H175" s="249">
        <v>545.48000000000002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5" t="s">
        <v>141</v>
      </c>
      <c r="AU175" s="255" t="s">
        <v>81</v>
      </c>
      <c r="AV175" s="13" t="s">
        <v>81</v>
      </c>
      <c r="AW175" s="13" t="s">
        <v>33</v>
      </c>
      <c r="AX175" s="13" t="s">
        <v>79</v>
      </c>
      <c r="AY175" s="255" t="s">
        <v>128</v>
      </c>
    </row>
    <row r="176" s="12" customFormat="1" ht="22.8" customHeight="1">
      <c r="A176" s="12"/>
      <c r="B176" s="212"/>
      <c r="C176" s="213"/>
      <c r="D176" s="214" t="s">
        <v>71</v>
      </c>
      <c r="E176" s="226" t="s">
        <v>158</v>
      </c>
      <c r="F176" s="226" t="s">
        <v>270</v>
      </c>
      <c r="G176" s="213"/>
      <c r="H176" s="213"/>
      <c r="I176" s="216"/>
      <c r="J176" s="227">
        <f>BK176</f>
        <v>0</v>
      </c>
      <c r="K176" s="213"/>
      <c r="L176" s="218"/>
      <c r="M176" s="219"/>
      <c r="N176" s="220"/>
      <c r="O176" s="220"/>
      <c r="P176" s="221">
        <f>SUM(P177:P195)</f>
        <v>0</v>
      </c>
      <c r="Q176" s="220"/>
      <c r="R176" s="221">
        <f>SUM(R177:R195)</f>
        <v>92.955907999999994</v>
      </c>
      <c r="S176" s="220"/>
      <c r="T176" s="222">
        <f>SUM(T177:T195)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3" t="s">
        <v>79</v>
      </c>
      <c r="AT176" s="224" t="s">
        <v>71</v>
      </c>
      <c r="AU176" s="224" t="s">
        <v>79</v>
      </c>
      <c r="AY176" s="223" t="s">
        <v>128</v>
      </c>
      <c r="BK176" s="225">
        <f>SUM(BK177:BK195)</f>
        <v>0</v>
      </c>
    </row>
    <row r="177" s="2" customFormat="1" ht="21.75" customHeight="1">
      <c r="A177" s="40"/>
      <c r="B177" s="41"/>
      <c r="C177" s="228" t="s">
        <v>271</v>
      </c>
      <c r="D177" s="228" t="s">
        <v>130</v>
      </c>
      <c r="E177" s="229" t="s">
        <v>272</v>
      </c>
      <c r="F177" s="230" t="s">
        <v>273</v>
      </c>
      <c r="G177" s="231" t="s">
        <v>133</v>
      </c>
      <c r="H177" s="232">
        <v>409.39999999999998</v>
      </c>
      <c r="I177" s="233"/>
      <c r="J177" s="234">
        <f>ROUND(I177*H177,2)</f>
        <v>0</v>
      </c>
      <c r="K177" s="230" t="s">
        <v>134</v>
      </c>
      <c r="L177" s="46"/>
      <c r="M177" s="235" t="s">
        <v>19</v>
      </c>
      <c r="N177" s="236" t="s">
        <v>43</v>
      </c>
      <c r="O177" s="86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9" t="s">
        <v>135</v>
      </c>
      <c r="AT177" s="239" t="s">
        <v>130</v>
      </c>
      <c r="AU177" s="239" t="s">
        <v>81</v>
      </c>
      <c r="AY177" s="19" t="s">
        <v>128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9" t="s">
        <v>79</v>
      </c>
      <c r="BK177" s="240">
        <f>ROUND(I177*H177,2)</f>
        <v>0</v>
      </c>
      <c r="BL177" s="19" t="s">
        <v>135</v>
      </c>
      <c r="BM177" s="239" t="s">
        <v>274</v>
      </c>
    </row>
    <row r="178" s="13" customFormat="1">
      <c r="A178" s="13"/>
      <c r="B178" s="245"/>
      <c r="C178" s="246"/>
      <c r="D178" s="241" t="s">
        <v>141</v>
      </c>
      <c r="E178" s="247" t="s">
        <v>19</v>
      </c>
      <c r="F178" s="248" t="s">
        <v>275</v>
      </c>
      <c r="G178" s="246"/>
      <c r="H178" s="249">
        <v>409.39999999999998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5" t="s">
        <v>141</v>
      </c>
      <c r="AU178" s="255" t="s">
        <v>81</v>
      </c>
      <c r="AV178" s="13" t="s">
        <v>81</v>
      </c>
      <c r="AW178" s="13" t="s">
        <v>33</v>
      </c>
      <c r="AX178" s="13" t="s">
        <v>79</v>
      </c>
      <c r="AY178" s="255" t="s">
        <v>128</v>
      </c>
    </row>
    <row r="179" s="2" customFormat="1" ht="21.75" customHeight="1">
      <c r="A179" s="40"/>
      <c r="B179" s="41"/>
      <c r="C179" s="228" t="s">
        <v>276</v>
      </c>
      <c r="D179" s="228" t="s">
        <v>130</v>
      </c>
      <c r="E179" s="229" t="s">
        <v>277</v>
      </c>
      <c r="F179" s="230" t="s">
        <v>278</v>
      </c>
      <c r="G179" s="231" t="s">
        <v>133</v>
      </c>
      <c r="H179" s="232">
        <v>1657.6500000000001</v>
      </c>
      <c r="I179" s="233"/>
      <c r="J179" s="234">
        <f>ROUND(I179*H179,2)</f>
        <v>0</v>
      </c>
      <c r="K179" s="230" t="s">
        <v>134</v>
      </c>
      <c r="L179" s="46"/>
      <c r="M179" s="235" t="s">
        <v>19</v>
      </c>
      <c r="N179" s="236" t="s">
        <v>43</v>
      </c>
      <c r="O179" s="86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39" t="s">
        <v>135</v>
      </c>
      <c r="AT179" s="239" t="s">
        <v>130</v>
      </c>
      <c r="AU179" s="239" t="s">
        <v>81</v>
      </c>
      <c r="AY179" s="19" t="s">
        <v>128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9" t="s">
        <v>79</v>
      </c>
      <c r="BK179" s="240">
        <f>ROUND(I179*H179,2)</f>
        <v>0</v>
      </c>
      <c r="BL179" s="19" t="s">
        <v>135</v>
      </c>
      <c r="BM179" s="239" t="s">
        <v>279</v>
      </c>
    </row>
    <row r="180" s="13" customFormat="1">
      <c r="A180" s="13"/>
      <c r="B180" s="245"/>
      <c r="C180" s="246"/>
      <c r="D180" s="241" t="s">
        <v>141</v>
      </c>
      <c r="E180" s="247" t="s">
        <v>19</v>
      </c>
      <c r="F180" s="248" t="s">
        <v>280</v>
      </c>
      <c r="G180" s="246"/>
      <c r="H180" s="249">
        <v>566.69000000000005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5" t="s">
        <v>141</v>
      </c>
      <c r="AU180" s="255" t="s">
        <v>81</v>
      </c>
      <c r="AV180" s="13" t="s">
        <v>81</v>
      </c>
      <c r="AW180" s="13" t="s">
        <v>33</v>
      </c>
      <c r="AX180" s="13" t="s">
        <v>72</v>
      </c>
      <c r="AY180" s="255" t="s">
        <v>128</v>
      </c>
    </row>
    <row r="181" s="13" customFormat="1">
      <c r="A181" s="13"/>
      <c r="B181" s="245"/>
      <c r="C181" s="246"/>
      <c r="D181" s="241" t="s">
        <v>141</v>
      </c>
      <c r="E181" s="247" t="s">
        <v>19</v>
      </c>
      <c r="F181" s="248" t="s">
        <v>281</v>
      </c>
      <c r="G181" s="246"/>
      <c r="H181" s="249">
        <v>1090.96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5" t="s">
        <v>141</v>
      </c>
      <c r="AU181" s="255" t="s">
        <v>81</v>
      </c>
      <c r="AV181" s="13" t="s">
        <v>81</v>
      </c>
      <c r="AW181" s="13" t="s">
        <v>33</v>
      </c>
      <c r="AX181" s="13" t="s">
        <v>72</v>
      </c>
      <c r="AY181" s="255" t="s">
        <v>128</v>
      </c>
    </row>
    <row r="182" s="14" customFormat="1">
      <c r="A182" s="14"/>
      <c r="B182" s="256"/>
      <c r="C182" s="257"/>
      <c r="D182" s="241" t="s">
        <v>141</v>
      </c>
      <c r="E182" s="258" t="s">
        <v>19</v>
      </c>
      <c r="F182" s="259" t="s">
        <v>175</v>
      </c>
      <c r="G182" s="257"/>
      <c r="H182" s="260">
        <v>1657.6500000000001</v>
      </c>
      <c r="I182" s="261"/>
      <c r="J182" s="257"/>
      <c r="K182" s="257"/>
      <c r="L182" s="262"/>
      <c r="M182" s="263"/>
      <c r="N182" s="264"/>
      <c r="O182" s="264"/>
      <c r="P182" s="264"/>
      <c r="Q182" s="264"/>
      <c r="R182" s="264"/>
      <c r="S182" s="264"/>
      <c r="T182" s="26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6" t="s">
        <v>141</v>
      </c>
      <c r="AU182" s="266" t="s">
        <v>81</v>
      </c>
      <c r="AV182" s="14" t="s">
        <v>135</v>
      </c>
      <c r="AW182" s="14" t="s">
        <v>33</v>
      </c>
      <c r="AX182" s="14" t="s">
        <v>79</v>
      </c>
      <c r="AY182" s="266" t="s">
        <v>128</v>
      </c>
    </row>
    <row r="183" s="2" customFormat="1" ht="21.75" customHeight="1">
      <c r="A183" s="40"/>
      <c r="B183" s="41"/>
      <c r="C183" s="228" t="s">
        <v>282</v>
      </c>
      <c r="D183" s="228" t="s">
        <v>130</v>
      </c>
      <c r="E183" s="229" t="s">
        <v>283</v>
      </c>
      <c r="F183" s="230" t="s">
        <v>284</v>
      </c>
      <c r="G183" s="231" t="s">
        <v>133</v>
      </c>
      <c r="H183" s="232">
        <v>59.170000000000002</v>
      </c>
      <c r="I183" s="233"/>
      <c r="J183" s="234">
        <f>ROUND(I183*H183,2)</f>
        <v>0</v>
      </c>
      <c r="K183" s="230" t="s">
        <v>19</v>
      </c>
      <c r="L183" s="46"/>
      <c r="M183" s="235" t="s">
        <v>19</v>
      </c>
      <c r="N183" s="236" t="s">
        <v>43</v>
      </c>
      <c r="O183" s="86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39" t="s">
        <v>135</v>
      </c>
      <c r="AT183" s="239" t="s">
        <v>130</v>
      </c>
      <c r="AU183" s="239" t="s">
        <v>81</v>
      </c>
      <c r="AY183" s="19" t="s">
        <v>128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9" t="s">
        <v>79</v>
      </c>
      <c r="BK183" s="240">
        <f>ROUND(I183*H183,2)</f>
        <v>0</v>
      </c>
      <c r="BL183" s="19" t="s">
        <v>135</v>
      </c>
      <c r="BM183" s="239" t="s">
        <v>285</v>
      </c>
    </row>
    <row r="184" s="2" customFormat="1">
      <c r="A184" s="40"/>
      <c r="B184" s="41"/>
      <c r="C184" s="42"/>
      <c r="D184" s="241" t="s">
        <v>137</v>
      </c>
      <c r="E184" s="42"/>
      <c r="F184" s="242" t="s">
        <v>286</v>
      </c>
      <c r="G184" s="42"/>
      <c r="H184" s="42"/>
      <c r="I184" s="148"/>
      <c r="J184" s="42"/>
      <c r="K184" s="42"/>
      <c r="L184" s="46"/>
      <c r="M184" s="243"/>
      <c r="N184" s="244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137</v>
      </c>
      <c r="AU184" s="19" t="s">
        <v>81</v>
      </c>
    </row>
    <row r="185" s="13" customFormat="1">
      <c r="A185" s="13"/>
      <c r="B185" s="245"/>
      <c r="C185" s="246"/>
      <c r="D185" s="241" t="s">
        <v>141</v>
      </c>
      <c r="E185" s="247" t="s">
        <v>19</v>
      </c>
      <c r="F185" s="248" t="s">
        <v>287</v>
      </c>
      <c r="G185" s="246"/>
      <c r="H185" s="249">
        <v>59.170000000000002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5" t="s">
        <v>141</v>
      </c>
      <c r="AU185" s="255" t="s">
        <v>81</v>
      </c>
      <c r="AV185" s="13" t="s">
        <v>81</v>
      </c>
      <c r="AW185" s="13" t="s">
        <v>33</v>
      </c>
      <c r="AX185" s="13" t="s">
        <v>79</v>
      </c>
      <c r="AY185" s="255" t="s">
        <v>128</v>
      </c>
    </row>
    <row r="186" s="2" customFormat="1" ht="16.5" customHeight="1">
      <c r="A186" s="40"/>
      <c r="B186" s="41"/>
      <c r="C186" s="228" t="s">
        <v>288</v>
      </c>
      <c r="D186" s="228" t="s">
        <v>130</v>
      </c>
      <c r="E186" s="229" t="s">
        <v>289</v>
      </c>
      <c r="F186" s="230" t="s">
        <v>290</v>
      </c>
      <c r="G186" s="231" t="s">
        <v>133</v>
      </c>
      <c r="H186" s="232">
        <v>59.170000000000002</v>
      </c>
      <c r="I186" s="233"/>
      <c r="J186" s="234">
        <f>ROUND(I186*H186,2)</f>
        <v>0</v>
      </c>
      <c r="K186" s="230" t="s">
        <v>134</v>
      </c>
      <c r="L186" s="46"/>
      <c r="M186" s="235" t="s">
        <v>19</v>
      </c>
      <c r="N186" s="236" t="s">
        <v>43</v>
      </c>
      <c r="O186" s="86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9" t="s">
        <v>135</v>
      </c>
      <c r="AT186" s="239" t="s">
        <v>130</v>
      </c>
      <c r="AU186" s="239" t="s">
        <v>81</v>
      </c>
      <c r="AY186" s="19" t="s">
        <v>128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9" t="s">
        <v>79</v>
      </c>
      <c r="BK186" s="240">
        <f>ROUND(I186*H186,2)</f>
        <v>0</v>
      </c>
      <c r="BL186" s="19" t="s">
        <v>135</v>
      </c>
      <c r="BM186" s="239" t="s">
        <v>291</v>
      </c>
    </row>
    <row r="187" s="13" customFormat="1">
      <c r="A187" s="13"/>
      <c r="B187" s="245"/>
      <c r="C187" s="246"/>
      <c r="D187" s="241" t="s">
        <v>141</v>
      </c>
      <c r="E187" s="247" t="s">
        <v>19</v>
      </c>
      <c r="F187" s="248" t="s">
        <v>287</v>
      </c>
      <c r="G187" s="246"/>
      <c r="H187" s="249">
        <v>59.170000000000002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5" t="s">
        <v>141</v>
      </c>
      <c r="AU187" s="255" t="s">
        <v>81</v>
      </c>
      <c r="AV187" s="13" t="s">
        <v>81</v>
      </c>
      <c r="AW187" s="13" t="s">
        <v>33</v>
      </c>
      <c r="AX187" s="13" t="s">
        <v>79</v>
      </c>
      <c r="AY187" s="255" t="s">
        <v>128</v>
      </c>
    </row>
    <row r="188" s="2" customFormat="1" ht="21.75" customHeight="1">
      <c r="A188" s="40"/>
      <c r="B188" s="41"/>
      <c r="C188" s="228" t="s">
        <v>292</v>
      </c>
      <c r="D188" s="228" t="s">
        <v>130</v>
      </c>
      <c r="E188" s="229" t="s">
        <v>293</v>
      </c>
      <c r="F188" s="230" t="s">
        <v>294</v>
      </c>
      <c r="G188" s="231" t="s">
        <v>133</v>
      </c>
      <c r="H188" s="232">
        <v>59.170000000000002</v>
      </c>
      <c r="I188" s="233"/>
      <c r="J188" s="234">
        <f>ROUND(I188*H188,2)</f>
        <v>0</v>
      </c>
      <c r="K188" s="230" t="s">
        <v>19</v>
      </c>
      <c r="L188" s="46"/>
      <c r="M188" s="235" t="s">
        <v>19</v>
      </c>
      <c r="N188" s="236" t="s">
        <v>43</v>
      </c>
      <c r="O188" s="86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39" t="s">
        <v>135</v>
      </c>
      <c r="AT188" s="239" t="s">
        <v>130</v>
      </c>
      <c r="AU188" s="239" t="s">
        <v>81</v>
      </c>
      <c r="AY188" s="19" t="s">
        <v>128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9" t="s">
        <v>79</v>
      </c>
      <c r="BK188" s="240">
        <f>ROUND(I188*H188,2)</f>
        <v>0</v>
      </c>
      <c r="BL188" s="19" t="s">
        <v>135</v>
      </c>
      <c r="BM188" s="239" t="s">
        <v>295</v>
      </c>
    </row>
    <row r="189" s="2" customFormat="1">
      <c r="A189" s="40"/>
      <c r="B189" s="41"/>
      <c r="C189" s="42"/>
      <c r="D189" s="241" t="s">
        <v>137</v>
      </c>
      <c r="E189" s="42"/>
      <c r="F189" s="242" t="s">
        <v>296</v>
      </c>
      <c r="G189" s="42"/>
      <c r="H189" s="42"/>
      <c r="I189" s="148"/>
      <c r="J189" s="42"/>
      <c r="K189" s="42"/>
      <c r="L189" s="46"/>
      <c r="M189" s="243"/>
      <c r="N189" s="244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137</v>
      </c>
      <c r="AU189" s="19" t="s">
        <v>81</v>
      </c>
    </row>
    <row r="190" s="13" customFormat="1">
      <c r="A190" s="13"/>
      <c r="B190" s="245"/>
      <c r="C190" s="246"/>
      <c r="D190" s="241" t="s">
        <v>141</v>
      </c>
      <c r="E190" s="247" t="s">
        <v>19</v>
      </c>
      <c r="F190" s="248" t="s">
        <v>287</v>
      </c>
      <c r="G190" s="246"/>
      <c r="H190" s="249">
        <v>59.170000000000002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5" t="s">
        <v>141</v>
      </c>
      <c r="AU190" s="255" t="s">
        <v>81</v>
      </c>
      <c r="AV190" s="13" t="s">
        <v>81</v>
      </c>
      <c r="AW190" s="13" t="s">
        <v>33</v>
      </c>
      <c r="AX190" s="13" t="s">
        <v>79</v>
      </c>
      <c r="AY190" s="255" t="s">
        <v>128</v>
      </c>
    </row>
    <row r="191" s="2" customFormat="1" ht="33" customHeight="1">
      <c r="A191" s="40"/>
      <c r="B191" s="41"/>
      <c r="C191" s="228" t="s">
        <v>297</v>
      </c>
      <c r="D191" s="228" t="s">
        <v>130</v>
      </c>
      <c r="E191" s="229" t="s">
        <v>298</v>
      </c>
      <c r="F191" s="230" t="s">
        <v>299</v>
      </c>
      <c r="G191" s="231" t="s">
        <v>133</v>
      </c>
      <c r="H191" s="232">
        <v>446.56</v>
      </c>
      <c r="I191" s="233"/>
      <c r="J191" s="234">
        <f>ROUND(I191*H191,2)</f>
        <v>0</v>
      </c>
      <c r="K191" s="230" t="s">
        <v>134</v>
      </c>
      <c r="L191" s="46"/>
      <c r="M191" s="235" t="s">
        <v>19</v>
      </c>
      <c r="N191" s="236" t="s">
        <v>43</v>
      </c>
      <c r="O191" s="86"/>
      <c r="P191" s="237">
        <f>O191*H191</f>
        <v>0</v>
      </c>
      <c r="Q191" s="237">
        <v>0.098000000000000004</v>
      </c>
      <c r="R191" s="237">
        <f>Q191*H191</f>
        <v>43.762880000000003</v>
      </c>
      <c r="S191" s="237">
        <v>0</v>
      </c>
      <c r="T191" s="23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39" t="s">
        <v>135</v>
      </c>
      <c r="AT191" s="239" t="s">
        <v>130</v>
      </c>
      <c r="AU191" s="239" t="s">
        <v>81</v>
      </c>
      <c r="AY191" s="19" t="s">
        <v>128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9" t="s">
        <v>79</v>
      </c>
      <c r="BK191" s="240">
        <f>ROUND(I191*H191,2)</f>
        <v>0</v>
      </c>
      <c r="BL191" s="19" t="s">
        <v>135</v>
      </c>
      <c r="BM191" s="239" t="s">
        <v>300</v>
      </c>
    </row>
    <row r="192" s="2" customFormat="1">
      <c r="A192" s="40"/>
      <c r="B192" s="41"/>
      <c r="C192" s="42"/>
      <c r="D192" s="241" t="s">
        <v>137</v>
      </c>
      <c r="E192" s="42"/>
      <c r="F192" s="242" t="s">
        <v>301</v>
      </c>
      <c r="G192" s="42"/>
      <c r="H192" s="42"/>
      <c r="I192" s="148"/>
      <c r="J192" s="42"/>
      <c r="K192" s="42"/>
      <c r="L192" s="46"/>
      <c r="M192" s="243"/>
      <c r="N192" s="244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137</v>
      </c>
      <c r="AU192" s="19" t="s">
        <v>81</v>
      </c>
    </row>
    <row r="193" s="13" customFormat="1">
      <c r="A193" s="13"/>
      <c r="B193" s="245"/>
      <c r="C193" s="246"/>
      <c r="D193" s="241" t="s">
        <v>141</v>
      </c>
      <c r="E193" s="247" t="s">
        <v>19</v>
      </c>
      <c r="F193" s="248" t="s">
        <v>302</v>
      </c>
      <c r="G193" s="246"/>
      <c r="H193" s="249">
        <v>446.56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5" t="s">
        <v>141</v>
      </c>
      <c r="AU193" s="255" t="s">
        <v>81</v>
      </c>
      <c r="AV193" s="13" t="s">
        <v>81</v>
      </c>
      <c r="AW193" s="13" t="s">
        <v>33</v>
      </c>
      <c r="AX193" s="13" t="s">
        <v>79</v>
      </c>
      <c r="AY193" s="255" t="s">
        <v>128</v>
      </c>
    </row>
    <row r="194" s="2" customFormat="1" ht="16.5" customHeight="1">
      <c r="A194" s="40"/>
      <c r="B194" s="41"/>
      <c r="C194" s="267" t="s">
        <v>303</v>
      </c>
      <c r="D194" s="267" t="s">
        <v>247</v>
      </c>
      <c r="E194" s="268" t="s">
        <v>304</v>
      </c>
      <c r="F194" s="269" t="s">
        <v>305</v>
      </c>
      <c r="G194" s="270" t="s">
        <v>133</v>
      </c>
      <c r="H194" s="271">
        <v>455.49099999999999</v>
      </c>
      <c r="I194" s="272"/>
      <c r="J194" s="273">
        <f>ROUND(I194*H194,2)</f>
        <v>0</v>
      </c>
      <c r="K194" s="269" t="s">
        <v>19</v>
      </c>
      <c r="L194" s="274"/>
      <c r="M194" s="275" t="s">
        <v>19</v>
      </c>
      <c r="N194" s="276" t="s">
        <v>43</v>
      </c>
      <c r="O194" s="86"/>
      <c r="P194" s="237">
        <f>O194*H194</f>
        <v>0</v>
      </c>
      <c r="Q194" s="237">
        <v>0.108</v>
      </c>
      <c r="R194" s="237">
        <f>Q194*H194</f>
        <v>49.193027999999998</v>
      </c>
      <c r="S194" s="237">
        <v>0</v>
      </c>
      <c r="T194" s="238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9" t="s">
        <v>176</v>
      </c>
      <c r="AT194" s="239" t="s">
        <v>247</v>
      </c>
      <c r="AU194" s="239" t="s">
        <v>81</v>
      </c>
      <c r="AY194" s="19" t="s">
        <v>128</v>
      </c>
      <c r="BE194" s="240">
        <f>IF(N194="základní",J194,0)</f>
        <v>0</v>
      </c>
      <c r="BF194" s="240">
        <f>IF(N194="snížená",J194,0)</f>
        <v>0</v>
      </c>
      <c r="BG194" s="240">
        <f>IF(N194="zákl. přenesená",J194,0)</f>
        <v>0</v>
      </c>
      <c r="BH194" s="240">
        <f>IF(N194="sníž. přenesená",J194,0)</f>
        <v>0</v>
      </c>
      <c r="BI194" s="240">
        <f>IF(N194="nulová",J194,0)</f>
        <v>0</v>
      </c>
      <c r="BJ194" s="19" t="s">
        <v>79</v>
      </c>
      <c r="BK194" s="240">
        <f>ROUND(I194*H194,2)</f>
        <v>0</v>
      </c>
      <c r="BL194" s="19" t="s">
        <v>135</v>
      </c>
      <c r="BM194" s="239" t="s">
        <v>306</v>
      </c>
    </row>
    <row r="195" s="13" customFormat="1">
      <c r="A195" s="13"/>
      <c r="B195" s="245"/>
      <c r="C195" s="246"/>
      <c r="D195" s="241" t="s">
        <v>141</v>
      </c>
      <c r="E195" s="247" t="s">
        <v>19</v>
      </c>
      <c r="F195" s="248" t="s">
        <v>307</v>
      </c>
      <c r="G195" s="246"/>
      <c r="H195" s="249">
        <v>455.49099999999999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5" t="s">
        <v>141</v>
      </c>
      <c r="AU195" s="255" t="s">
        <v>81</v>
      </c>
      <c r="AV195" s="13" t="s">
        <v>81</v>
      </c>
      <c r="AW195" s="13" t="s">
        <v>33</v>
      </c>
      <c r="AX195" s="13" t="s">
        <v>79</v>
      </c>
      <c r="AY195" s="255" t="s">
        <v>128</v>
      </c>
    </row>
    <row r="196" s="12" customFormat="1" ht="22.8" customHeight="1">
      <c r="A196" s="12"/>
      <c r="B196" s="212"/>
      <c r="C196" s="213"/>
      <c r="D196" s="214" t="s">
        <v>71</v>
      </c>
      <c r="E196" s="226" t="s">
        <v>176</v>
      </c>
      <c r="F196" s="226" t="s">
        <v>308</v>
      </c>
      <c r="G196" s="213"/>
      <c r="H196" s="213"/>
      <c r="I196" s="216"/>
      <c r="J196" s="227">
        <f>BK196</f>
        <v>0</v>
      </c>
      <c r="K196" s="213"/>
      <c r="L196" s="218"/>
      <c r="M196" s="219"/>
      <c r="N196" s="220"/>
      <c r="O196" s="220"/>
      <c r="P196" s="221">
        <f>SUM(P197:P199)</f>
        <v>0</v>
      </c>
      <c r="Q196" s="220"/>
      <c r="R196" s="221">
        <f>SUM(R197:R199)</f>
        <v>1.69472</v>
      </c>
      <c r="S196" s="220"/>
      <c r="T196" s="222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3" t="s">
        <v>79</v>
      </c>
      <c r="AT196" s="224" t="s">
        <v>71</v>
      </c>
      <c r="AU196" s="224" t="s">
        <v>79</v>
      </c>
      <c r="AY196" s="223" t="s">
        <v>128</v>
      </c>
      <c r="BK196" s="225">
        <f>SUM(BK197:BK199)</f>
        <v>0</v>
      </c>
    </row>
    <row r="197" s="2" customFormat="1" ht="16.5" customHeight="1">
      <c r="A197" s="40"/>
      <c r="B197" s="41"/>
      <c r="C197" s="228" t="s">
        <v>309</v>
      </c>
      <c r="D197" s="228" t="s">
        <v>130</v>
      </c>
      <c r="E197" s="229" t="s">
        <v>310</v>
      </c>
      <c r="F197" s="230" t="s">
        <v>311</v>
      </c>
      <c r="G197" s="231" t="s">
        <v>145</v>
      </c>
      <c r="H197" s="232">
        <v>4</v>
      </c>
      <c r="I197" s="233"/>
      <c r="J197" s="234">
        <f>ROUND(I197*H197,2)</f>
        <v>0</v>
      </c>
      <c r="K197" s="230" t="s">
        <v>134</v>
      </c>
      <c r="L197" s="46"/>
      <c r="M197" s="235" t="s">
        <v>19</v>
      </c>
      <c r="N197" s="236" t="s">
        <v>43</v>
      </c>
      <c r="O197" s="86"/>
      <c r="P197" s="237">
        <f>O197*H197</f>
        <v>0</v>
      </c>
      <c r="Q197" s="237">
        <v>0.42368</v>
      </c>
      <c r="R197" s="237">
        <f>Q197*H197</f>
        <v>1.69472</v>
      </c>
      <c r="S197" s="237">
        <v>0</v>
      </c>
      <c r="T197" s="23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9" t="s">
        <v>135</v>
      </c>
      <c r="AT197" s="239" t="s">
        <v>130</v>
      </c>
      <c r="AU197" s="239" t="s">
        <v>81</v>
      </c>
      <c r="AY197" s="19" t="s">
        <v>128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9" t="s">
        <v>79</v>
      </c>
      <c r="BK197" s="240">
        <f>ROUND(I197*H197,2)</f>
        <v>0</v>
      </c>
      <c r="BL197" s="19" t="s">
        <v>135</v>
      </c>
      <c r="BM197" s="239" t="s">
        <v>312</v>
      </c>
    </row>
    <row r="198" s="2" customFormat="1">
      <c r="A198" s="40"/>
      <c r="B198" s="41"/>
      <c r="C198" s="42"/>
      <c r="D198" s="241" t="s">
        <v>137</v>
      </c>
      <c r="E198" s="42"/>
      <c r="F198" s="242" t="s">
        <v>313</v>
      </c>
      <c r="G198" s="42"/>
      <c r="H198" s="42"/>
      <c r="I198" s="148"/>
      <c r="J198" s="42"/>
      <c r="K198" s="42"/>
      <c r="L198" s="46"/>
      <c r="M198" s="243"/>
      <c r="N198" s="244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137</v>
      </c>
      <c r="AU198" s="19" t="s">
        <v>81</v>
      </c>
    </row>
    <row r="199" s="13" customFormat="1">
      <c r="A199" s="13"/>
      <c r="B199" s="245"/>
      <c r="C199" s="246"/>
      <c r="D199" s="241" t="s">
        <v>141</v>
      </c>
      <c r="E199" s="247" t="s">
        <v>19</v>
      </c>
      <c r="F199" s="248" t="s">
        <v>135</v>
      </c>
      <c r="G199" s="246"/>
      <c r="H199" s="249">
        <v>4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5" t="s">
        <v>141</v>
      </c>
      <c r="AU199" s="255" t="s">
        <v>81</v>
      </c>
      <c r="AV199" s="13" t="s">
        <v>81</v>
      </c>
      <c r="AW199" s="13" t="s">
        <v>33</v>
      </c>
      <c r="AX199" s="13" t="s">
        <v>79</v>
      </c>
      <c r="AY199" s="255" t="s">
        <v>128</v>
      </c>
    </row>
    <row r="200" s="12" customFormat="1" ht="22.8" customHeight="1">
      <c r="A200" s="12"/>
      <c r="B200" s="212"/>
      <c r="C200" s="213"/>
      <c r="D200" s="214" t="s">
        <v>71</v>
      </c>
      <c r="E200" s="226" t="s">
        <v>184</v>
      </c>
      <c r="F200" s="226" t="s">
        <v>314</v>
      </c>
      <c r="G200" s="213"/>
      <c r="H200" s="213"/>
      <c r="I200" s="216"/>
      <c r="J200" s="227">
        <f>BK200</f>
        <v>0</v>
      </c>
      <c r="K200" s="213"/>
      <c r="L200" s="218"/>
      <c r="M200" s="219"/>
      <c r="N200" s="220"/>
      <c r="O200" s="220"/>
      <c r="P200" s="221">
        <f>SUM(P201:P250)</f>
        <v>0</v>
      </c>
      <c r="Q200" s="220"/>
      <c r="R200" s="221">
        <f>SUM(R201:R250)</f>
        <v>140.75411005999999</v>
      </c>
      <c r="S200" s="220"/>
      <c r="T200" s="222">
        <f>SUM(T201:T250)</f>
        <v>0.97784000000000004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3" t="s">
        <v>79</v>
      </c>
      <c r="AT200" s="224" t="s">
        <v>71</v>
      </c>
      <c r="AU200" s="224" t="s">
        <v>79</v>
      </c>
      <c r="AY200" s="223" t="s">
        <v>128</v>
      </c>
      <c r="BK200" s="225">
        <f>SUM(BK201:BK250)</f>
        <v>0</v>
      </c>
    </row>
    <row r="201" s="2" customFormat="1" ht="33" customHeight="1">
      <c r="A201" s="40"/>
      <c r="B201" s="41"/>
      <c r="C201" s="228" t="s">
        <v>315</v>
      </c>
      <c r="D201" s="228" t="s">
        <v>130</v>
      </c>
      <c r="E201" s="229" t="s">
        <v>316</v>
      </c>
      <c r="F201" s="230" t="s">
        <v>317</v>
      </c>
      <c r="G201" s="231" t="s">
        <v>179</v>
      </c>
      <c r="H201" s="232">
        <v>192.59999999999999</v>
      </c>
      <c r="I201" s="233"/>
      <c r="J201" s="234">
        <f>ROUND(I201*H201,2)</f>
        <v>0</v>
      </c>
      <c r="K201" s="230" t="s">
        <v>134</v>
      </c>
      <c r="L201" s="46"/>
      <c r="M201" s="235" t="s">
        <v>19</v>
      </c>
      <c r="N201" s="236" t="s">
        <v>43</v>
      </c>
      <c r="O201" s="86"/>
      <c r="P201" s="237">
        <f>O201*H201</f>
        <v>0</v>
      </c>
      <c r="Q201" s="237">
        <v>0.080879999999999994</v>
      </c>
      <c r="R201" s="237">
        <f>Q201*H201</f>
        <v>15.577487999999999</v>
      </c>
      <c r="S201" s="237">
        <v>0</v>
      </c>
      <c r="T201" s="23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9" t="s">
        <v>135</v>
      </c>
      <c r="AT201" s="239" t="s">
        <v>130</v>
      </c>
      <c r="AU201" s="239" t="s">
        <v>81</v>
      </c>
      <c r="AY201" s="19" t="s">
        <v>128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9" t="s">
        <v>79</v>
      </c>
      <c r="BK201" s="240">
        <f>ROUND(I201*H201,2)</f>
        <v>0</v>
      </c>
      <c r="BL201" s="19" t="s">
        <v>135</v>
      </c>
      <c r="BM201" s="239" t="s">
        <v>318</v>
      </c>
    </row>
    <row r="202" s="2" customFormat="1">
      <c r="A202" s="40"/>
      <c r="B202" s="41"/>
      <c r="C202" s="42"/>
      <c r="D202" s="241" t="s">
        <v>137</v>
      </c>
      <c r="E202" s="42"/>
      <c r="F202" s="242" t="s">
        <v>319</v>
      </c>
      <c r="G202" s="42"/>
      <c r="H202" s="42"/>
      <c r="I202" s="148"/>
      <c r="J202" s="42"/>
      <c r="K202" s="42"/>
      <c r="L202" s="46"/>
      <c r="M202" s="243"/>
      <c r="N202" s="244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137</v>
      </c>
      <c r="AU202" s="19" t="s">
        <v>81</v>
      </c>
    </row>
    <row r="203" s="2" customFormat="1">
      <c r="A203" s="40"/>
      <c r="B203" s="41"/>
      <c r="C203" s="42"/>
      <c r="D203" s="241" t="s">
        <v>139</v>
      </c>
      <c r="E203" s="42"/>
      <c r="F203" s="242" t="s">
        <v>320</v>
      </c>
      <c r="G203" s="42"/>
      <c r="H203" s="42"/>
      <c r="I203" s="148"/>
      <c r="J203" s="42"/>
      <c r="K203" s="42"/>
      <c r="L203" s="46"/>
      <c r="M203" s="243"/>
      <c r="N203" s="244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139</v>
      </c>
      <c r="AU203" s="19" t="s">
        <v>81</v>
      </c>
    </row>
    <row r="204" s="13" customFormat="1">
      <c r="A204" s="13"/>
      <c r="B204" s="245"/>
      <c r="C204" s="246"/>
      <c r="D204" s="241" t="s">
        <v>141</v>
      </c>
      <c r="E204" s="247" t="s">
        <v>19</v>
      </c>
      <c r="F204" s="248" t="s">
        <v>321</v>
      </c>
      <c r="G204" s="246"/>
      <c r="H204" s="249">
        <v>192.59999999999999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5" t="s">
        <v>141</v>
      </c>
      <c r="AU204" s="255" t="s">
        <v>81</v>
      </c>
      <c r="AV204" s="13" t="s">
        <v>81</v>
      </c>
      <c r="AW204" s="13" t="s">
        <v>33</v>
      </c>
      <c r="AX204" s="13" t="s">
        <v>79</v>
      </c>
      <c r="AY204" s="255" t="s">
        <v>128</v>
      </c>
    </row>
    <row r="205" s="2" customFormat="1" ht="16.5" customHeight="1">
      <c r="A205" s="40"/>
      <c r="B205" s="41"/>
      <c r="C205" s="267" t="s">
        <v>322</v>
      </c>
      <c r="D205" s="267" t="s">
        <v>247</v>
      </c>
      <c r="E205" s="268" t="s">
        <v>323</v>
      </c>
      <c r="F205" s="269" t="s">
        <v>324</v>
      </c>
      <c r="G205" s="270" t="s">
        <v>179</v>
      </c>
      <c r="H205" s="271">
        <v>196.452</v>
      </c>
      <c r="I205" s="272"/>
      <c r="J205" s="273">
        <f>ROUND(I205*H205,2)</f>
        <v>0</v>
      </c>
      <c r="K205" s="269" t="s">
        <v>134</v>
      </c>
      <c r="L205" s="274"/>
      <c r="M205" s="275" t="s">
        <v>19</v>
      </c>
      <c r="N205" s="276" t="s">
        <v>43</v>
      </c>
      <c r="O205" s="86"/>
      <c r="P205" s="237">
        <f>O205*H205</f>
        <v>0</v>
      </c>
      <c r="Q205" s="237">
        <v>0.045999999999999999</v>
      </c>
      <c r="R205" s="237">
        <f>Q205*H205</f>
        <v>9.0367920000000002</v>
      </c>
      <c r="S205" s="237">
        <v>0</v>
      </c>
      <c r="T205" s="238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39" t="s">
        <v>176</v>
      </c>
      <c r="AT205" s="239" t="s">
        <v>247</v>
      </c>
      <c r="AU205" s="239" t="s">
        <v>81</v>
      </c>
      <c r="AY205" s="19" t="s">
        <v>128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9" t="s">
        <v>79</v>
      </c>
      <c r="BK205" s="240">
        <f>ROUND(I205*H205,2)</f>
        <v>0</v>
      </c>
      <c r="BL205" s="19" t="s">
        <v>135</v>
      </c>
      <c r="BM205" s="239" t="s">
        <v>325</v>
      </c>
    </row>
    <row r="206" s="13" customFormat="1">
      <c r="A206" s="13"/>
      <c r="B206" s="245"/>
      <c r="C206" s="246"/>
      <c r="D206" s="241" t="s">
        <v>141</v>
      </c>
      <c r="E206" s="247" t="s">
        <v>19</v>
      </c>
      <c r="F206" s="248" t="s">
        <v>326</v>
      </c>
      <c r="G206" s="246"/>
      <c r="H206" s="249">
        <v>196.452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5" t="s">
        <v>141</v>
      </c>
      <c r="AU206" s="255" t="s">
        <v>81</v>
      </c>
      <c r="AV206" s="13" t="s">
        <v>81</v>
      </c>
      <c r="AW206" s="13" t="s">
        <v>33</v>
      </c>
      <c r="AX206" s="13" t="s">
        <v>79</v>
      </c>
      <c r="AY206" s="255" t="s">
        <v>128</v>
      </c>
    </row>
    <row r="207" s="2" customFormat="1" ht="16.5" customHeight="1">
      <c r="A207" s="40"/>
      <c r="B207" s="41"/>
      <c r="C207" s="228" t="s">
        <v>327</v>
      </c>
      <c r="D207" s="228" t="s">
        <v>130</v>
      </c>
      <c r="E207" s="229" t="s">
        <v>328</v>
      </c>
      <c r="F207" s="230" t="s">
        <v>329</v>
      </c>
      <c r="G207" s="231" t="s">
        <v>179</v>
      </c>
      <c r="H207" s="232">
        <v>253.94999999999999</v>
      </c>
      <c r="I207" s="233"/>
      <c r="J207" s="234">
        <f>ROUND(I207*H207,2)</f>
        <v>0</v>
      </c>
      <c r="K207" s="230" t="s">
        <v>134</v>
      </c>
      <c r="L207" s="46"/>
      <c r="M207" s="235" t="s">
        <v>19</v>
      </c>
      <c r="N207" s="236" t="s">
        <v>43</v>
      </c>
      <c r="O207" s="86"/>
      <c r="P207" s="237">
        <f>O207*H207</f>
        <v>0</v>
      </c>
      <c r="Q207" s="237">
        <v>0.00011</v>
      </c>
      <c r="R207" s="237">
        <f>Q207*H207</f>
        <v>0.027934500000000001</v>
      </c>
      <c r="S207" s="237">
        <v>0</v>
      </c>
      <c r="T207" s="238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39" t="s">
        <v>135</v>
      </c>
      <c r="AT207" s="239" t="s">
        <v>130</v>
      </c>
      <c r="AU207" s="239" t="s">
        <v>81</v>
      </c>
      <c r="AY207" s="19" t="s">
        <v>128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9" t="s">
        <v>79</v>
      </c>
      <c r="BK207" s="240">
        <f>ROUND(I207*H207,2)</f>
        <v>0</v>
      </c>
      <c r="BL207" s="19" t="s">
        <v>135</v>
      </c>
      <c r="BM207" s="239" t="s">
        <v>330</v>
      </c>
    </row>
    <row r="208" s="2" customFormat="1">
      <c r="A208" s="40"/>
      <c r="B208" s="41"/>
      <c r="C208" s="42"/>
      <c r="D208" s="241" t="s">
        <v>137</v>
      </c>
      <c r="E208" s="42"/>
      <c r="F208" s="242" t="s">
        <v>331</v>
      </c>
      <c r="G208" s="42"/>
      <c r="H208" s="42"/>
      <c r="I208" s="148"/>
      <c r="J208" s="42"/>
      <c r="K208" s="42"/>
      <c r="L208" s="46"/>
      <c r="M208" s="243"/>
      <c r="N208" s="244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137</v>
      </c>
      <c r="AU208" s="19" t="s">
        <v>81</v>
      </c>
    </row>
    <row r="209" s="13" customFormat="1">
      <c r="A209" s="13"/>
      <c r="B209" s="245"/>
      <c r="C209" s="246"/>
      <c r="D209" s="241" t="s">
        <v>141</v>
      </c>
      <c r="E209" s="247" t="s">
        <v>19</v>
      </c>
      <c r="F209" s="248" t="s">
        <v>332</v>
      </c>
      <c r="G209" s="246"/>
      <c r="H209" s="249">
        <v>253.94999999999999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5" t="s">
        <v>141</v>
      </c>
      <c r="AU209" s="255" t="s">
        <v>81</v>
      </c>
      <c r="AV209" s="13" t="s">
        <v>81</v>
      </c>
      <c r="AW209" s="13" t="s">
        <v>33</v>
      </c>
      <c r="AX209" s="13" t="s">
        <v>79</v>
      </c>
      <c r="AY209" s="255" t="s">
        <v>128</v>
      </c>
    </row>
    <row r="210" s="2" customFormat="1" ht="21.75" customHeight="1">
      <c r="A210" s="40"/>
      <c r="B210" s="41"/>
      <c r="C210" s="228" t="s">
        <v>333</v>
      </c>
      <c r="D210" s="228" t="s">
        <v>130</v>
      </c>
      <c r="E210" s="229" t="s">
        <v>334</v>
      </c>
      <c r="F210" s="230" t="s">
        <v>335</v>
      </c>
      <c r="G210" s="231" t="s">
        <v>179</v>
      </c>
      <c r="H210" s="232">
        <v>253.94999999999999</v>
      </c>
      <c r="I210" s="233"/>
      <c r="J210" s="234">
        <f>ROUND(I210*H210,2)</f>
        <v>0</v>
      </c>
      <c r="K210" s="230" t="s">
        <v>134</v>
      </c>
      <c r="L210" s="46"/>
      <c r="M210" s="235" t="s">
        <v>19</v>
      </c>
      <c r="N210" s="236" t="s">
        <v>43</v>
      </c>
      <c r="O210" s="86"/>
      <c r="P210" s="237">
        <f>O210*H210</f>
        <v>0</v>
      </c>
      <c r="Q210" s="237">
        <v>0</v>
      </c>
      <c r="R210" s="237">
        <f>Q210*H210</f>
        <v>0</v>
      </c>
      <c r="S210" s="237">
        <v>0</v>
      </c>
      <c r="T210" s="238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9" t="s">
        <v>135</v>
      </c>
      <c r="AT210" s="239" t="s">
        <v>130</v>
      </c>
      <c r="AU210" s="239" t="s">
        <v>81</v>
      </c>
      <c r="AY210" s="19" t="s">
        <v>128</v>
      </c>
      <c r="BE210" s="240">
        <f>IF(N210="základní",J210,0)</f>
        <v>0</v>
      </c>
      <c r="BF210" s="240">
        <f>IF(N210="snížená",J210,0)</f>
        <v>0</v>
      </c>
      <c r="BG210" s="240">
        <f>IF(N210="zákl. přenesená",J210,0)</f>
        <v>0</v>
      </c>
      <c r="BH210" s="240">
        <f>IF(N210="sníž. přenesená",J210,0)</f>
        <v>0</v>
      </c>
      <c r="BI210" s="240">
        <f>IF(N210="nulová",J210,0)</f>
        <v>0</v>
      </c>
      <c r="BJ210" s="19" t="s">
        <v>79</v>
      </c>
      <c r="BK210" s="240">
        <f>ROUND(I210*H210,2)</f>
        <v>0</v>
      </c>
      <c r="BL210" s="19" t="s">
        <v>135</v>
      </c>
      <c r="BM210" s="239" t="s">
        <v>336</v>
      </c>
    </row>
    <row r="211" s="2" customFormat="1">
      <c r="A211" s="40"/>
      <c r="B211" s="41"/>
      <c r="C211" s="42"/>
      <c r="D211" s="241" t="s">
        <v>137</v>
      </c>
      <c r="E211" s="42"/>
      <c r="F211" s="242" t="s">
        <v>337</v>
      </c>
      <c r="G211" s="42"/>
      <c r="H211" s="42"/>
      <c r="I211" s="148"/>
      <c r="J211" s="42"/>
      <c r="K211" s="42"/>
      <c r="L211" s="46"/>
      <c r="M211" s="243"/>
      <c r="N211" s="244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137</v>
      </c>
      <c r="AU211" s="19" t="s">
        <v>81</v>
      </c>
    </row>
    <row r="212" s="13" customFormat="1">
      <c r="A212" s="13"/>
      <c r="B212" s="245"/>
      <c r="C212" s="246"/>
      <c r="D212" s="241" t="s">
        <v>141</v>
      </c>
      <c r="E212" s="247" t="s">
        <v>19</v>
      </c>
      <c r="F212" s="248" t="s">
        <v>332</v>
      </c>
      <c r="G212" s="246"/>
      <c r="H212" s="249">
        <v>253.94999999999999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5" t="s">
        <v>141</v>
      </c>
      <c r="AU212" s="255" t="s">
        <v>81</v>
      </c>
      <c r="AV212" s="13" t="s">
        <v>81</v>
      </c>
      <c r="AW212" s="13" t="s">
        <v>33</v>
      </c>
      <c r="AX212" s="13" t="s">
        <v>79</v>
      </c>
      <c r="AY212" s="255" t="s">
        <v>128</v>
      </c>
    </row>
    <row r="213" s="2" customFormat="1" ht="21.75" customHeight="1">
      <c r="A213" s="40"/>
      <c r="B213" s="41"/>
      <c r="C213" s="228" t="s">
        <v>338</v>
      </c>
      <c r="D213" s="228" t="s">
        <v>130</v>
      </c>
      <c r="E213" s="229" t="s">
        <v>339</v>
      </c>
      <c r="F213" s="230" t="s">
        <v>340</v>
      </c>
      <c r="G213" s="231" t="s">
        <v>179</v>
      </c>
      <c r="H213" s="232">
        <v>404.66000000000002</v>
      </c>
      <c r="I213" s="233"/>
      <c r="J213" s="234">
        <f>ROUND(I213*H213,2)</f>
        <v>0</v>
      </c>
      <c r="K213" s="230" t="s">
        <v>134</v>
      </c>
      <c r="L213" s="46"/>
      <c r="M213" s="235" t="s">
        <v>19</v>
      </c>
      <c r="N213" s="236" t="s">
        <v>43</v>
      </c>
      <c r="O213" s="86"/>
      <c r="P213" s="237">
        <f>O213*H213</f>
        <v>0</v>
      </c>
      <c r="Q213" s="237">
        <v>0.15540000000000001</v>
      </c>
      <c r="R213" s="237">
        <f>Q213*H213</f>
        <v>62.884164000000006</v>
      </c>
      <c r="S213" s="237">
        <v>0</v>
      </c>
      <c r="T213" s="238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39" t="s">
        <v>135</v>
      </c>
      <c r="AT213" s="239" t="s">
        <v>130</v>
      </c>
      <c r="AU213" s="239" t="s">
        <v>81</v>
      </c>
      <c r="AY213" s="19" t="s">
        <v>128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9" t="s">
        <v>79</v>
      </c>
      <c r="BK213" s="240">
        <f>ROUND(I213*H213,2)</f>
        <v>0</v>
      </c>
      <c r="BL213" s="19" t="s">
        <v>135</v>
      </c>
      <c r="BM213" s="239" t="s">
        <v>341</v>
      </c>
    </row>
    <row r="214" s="2" customFormat="1">
      <c r="A214" s="40"/>
      <c r="B214" s="41"/>
      <c r="C214" s="42"/>
      <c r="D214" s="241" t="s">
        <v>137</v>
      </c>
      <c r="E214" s="42"/>
      <c r="F214" s="242" t="s">
        <v>342</v>
      </c>
      <c r="G214" s="42"/>
      <c r="H214" s="42"/>
      <c r="I214" s="148"/>
      <c r="J214" s="42"/>
      <c r="K214" s="42"/>
      <c r="L214" s="46"/>
      <c r="M214" s="243"/>
      <c r="N214" s="244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137</v>
      </c>
      <c r="AU214" s="19" t="s">
        <v>81</v>
      </c>
    </row>
    <row r="215" s="2" customFormat="1">
      <c r="A215" s="40"/>
      <c r="B215" s="41"/>
      <c r="C215" s="42"/>
      <c r="D215" s="241" t="s">
        <v>139</v>
      </c>
      <c r="E215" s="42"/>
      <c r="F215" s="242" t="s">
        <v>320</v>
      </c>
      <c r="G215" s="42"/>
      <c r="H215" s="42"/>
      <c r="I215" s="148"/>
      <c r="J215" s="42"/>
      <c r="K215" s="42"/>
      <c r="L215" s="46"/>
      <c r="M215" s="243"/>
      <c r="N215" s="244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139</v>
      </c>
      <c r="AU215" s="19" t="s">
        <v>81</v>
      </c>
    </row>
    <row r="216" s="13" customFormat="1">
      <c r="A216" s="13"/>
      <c r="B216" s="245"/>
      <c r="C216" s="246"/>
      <c r="D216" s="241" t="s">
        <v>141</v>
      </c>
      <c r="E216" s="247" t="s">
        <v>19</v>
      </c>
      <c r="F216" s="248" t="s">
        <v>343</v>
      </c>
      <c r="G216" s="246"/>
      <c r="H216" s="249">
        <v>212.06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5" t="s">
        <v>141</v>
      </c>
      <c r="AU216" s="255" t="s">
        <v>81</v>
      </c>
      <c r="AV216" s="13" t="s">
        <v>81</v>
      </c>
      <c r="AW216" s="13" t="s">
        <v>33</v>
      </c>
      <c r="AX216" s="13" t="s">
        <v>72</v>
      </c>
      <c r="AY216" s="255" t="s">
        <v>128</v>
      </c>
    </row>
    <row r="217" s="13" customFormat="1">
      <c r="A217" s="13"/>
      <c r="B217" s="245"/>
      <c r="C217" s="246"/>
      <c r="D217" s="241" t="s">
        <v>141</v>
      </c>
      <c r="E217" s="247" t="s">
        <v>19</v>
      </c>
      <c r="F217" s="248" t="s">
        <v>344</v>
      </c>
      <c r="G217" s="246"/>
      <c r="H217" s="249">
        <v>180.59999999999999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5" t="s">
        <v>141</v>
      </c>
      <c r="AU217" s="255" t="s">
        <v>81</v>
      </c>
      <c r="AV217" s="13" t="s">
        <v>81</v>
      </c>
      <c r="AW217" s="13" t="s">
        <v>33</v>
      </c>
      <c r="AX217" s="13" t="s">
        <v>72</v>
      </c>
      <c r="AY217" s="255" t="s">
        <v>128</v>
      </c>
    </row>
    <row r="218" s="13" customFormat="1">
      <c r="A218" s="13"/>
      <c r="B218" s="245"/>
      <c r="C218" s="246"/>
      <c r="D218" s="241" t="s">
        <v>141</v>
      </c>
      <c r="E218" s="247" t="s">
        <v>19</v>
      </c>
      <c r="F218" s="248" t="s">
        <v>345</v>
      </c>
      <c r="G218" s="246"/>
      <c r="H218" s="249">
        <v>12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5" t="s">
        <v>141</v>
      </c>
      <c r="AU218" s="255" t="s">
        <v>81</v>
      </c>
      <c r="AV218" s="13" t="s">
        <v>81</v>
      </c>
      <c r="AW218" s="13" t="s">
        <v>33</v>
      </c>
      <c r="AX218" s="13" t="s">
        <v>72</v>
      </c>
      <c r="AY218" s="255" t="s">
        <v>128</v>
      </c>
    </row>
    <row r="219" s="14" customFormat="1">
      <c r="A219" s="14"/>
      <c r="B219" s="256"/>
      <c r="C219" s="257"/>
      <c r="D219" s="241" t="s">
        <v>141</v>
      </c>
      <c r="E219" s="258" t="s">
        <v>19</v>
      </c>
      <c r="F219" s="259" t="s">
        <v>175</v>
      </c>
      <c r="G219" s="257"/>
      <c r="H219" s="260">
        <v>404.66000000000002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6" t="s">
        <v>141</v>
      </c>
      <c r="AU219" s="266" t="s">
        <v>81</v>
      </c>
      <c r="AV219" s="14" t="s">
        <v>135</v>
      </c>
      <c r="AW219" s="14" t="s">
        <v>33</v>
      </c>
      <c r="AX219" s="14" t="s">
        <v>79</v>
      </c>
      <c r="AY219" s="266" t="s">
        <v>128</v>
      </c>
    </row>
    <row r="220" s="2" customFormat="1" ht="16.5" customHeight="1">
      <c r="A220" s="40"/>
      <c r="B220" s="41"/>
      <c r="C220" s="267" t="s">
        <v>346</v>
      </c>
      <c r="D220" s="267" t="s">
        <v>247</v>
      </c>
      <c r="E220" s="268" t="s">
        <v>347</v>
      </c>
      <c r="F220" s="269" t="s">
        <v>348</v>
      </c>
      <c r="G220" s="270" t="s">
        <v>179</v>
      </c>
      <c r="H220" s="271">
        <v>204.06100000000001</v>
      </c>
      <c r="I220" s="272"/>
      <c r="J220" s="273">
        <f>ROUND(I220*H220,2)</f>
        <v>0</v>
      </c>
      <c r="K220" s="269" t="s">
        <v>134</v>
      </c>
      <c r="L220" s="274"/>
      <c r="M220" s="275" t="s">
        <v>19</v>
      </c>
      <c r="N220" s="276" t="s">
        <v>43</v>
      </c>
      <c r="O220" s="86"/>
      <c r="P220" s="237">
        <f>O220*H220</f>
        <v>0</v>
      </c>
      <c r="Q220" s="237">
        <v>0.081000000000000003</v>
      </c>
      <c r="R220" s="237">
        <f>Q220*H220</f>
        <v>16.528941</v>
      </c>
      <c r="S220" s="237">
        <v>0</v>
      </c>
      <c r="T220" s="238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39" t="s">
        <v>176</v>
      </c>
      <c r="AT220" s="239" t="s">
        <v>247</v>
      </c>
      <c r="AU220" s="239" t="s">
        <v>81</v>
      </c>
      <c r="AY220" s="19" t="s">
        <v>128</v>
      </c>
      <c r="BE220" s="240">
        <f>IF(N220="základní",J220,0)</f>
        <v>0</v>
      </c>
      <c r="BF220" s="240">
        <f>IF(N220="snížená",J220,0)</f>
        <v>0</v>
      </c>
      <c r="BG220" s="240">
        <f>IF(N220="zákl. přenesená",J220,0)</f>
        <v>0</v>
      </c>
      <c r="BH220" s="240">
        <f>IF(N220="sníž. přenesená",J220,0)</f>
        <v>0</v>
      </c>
      <c r="BI220" s="240">
        <f>IF(N220="nulová",J220,0)</f>
        <v>0</v>
      </c>
      <c r="BJ220" s="19" t="s">
        <v>79</v>
      </c>
      <c r="BK220" s="240">
        <f>ROUND(I220*H220,2)</f>
        <v>0</v>
      </c>
      <c r="BL220" s="19" t="s">
        <v>135</v>
      </c>
      <c r="BM220" s="239" t="s">
        <v>349</v>
      </c>
    </row>
    <row r="221" s="13" customFormat="1">
      <c r="A221" s="13"/>
      <c r="B221" s="245"/>
      <c r="C221" s="246"/>
      <c r="D221" s="241" t="s">
        <v>141</v>
      </c>
      <c r="E221" s="247" t="s">
        <v>19</v>
      </c>
      <c r="F221" s="248" t="s">
        <v>350</v>
      </c>
      <c r="G221" s="246"/>
      <c r="H221" s="249">
        <v>204.06100000000001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5" t="s">
        <v>141</v>
      </c>
      <c r="AU221" s="255" t="s">
        <v>81</v>
      </c>
      <c r="AV221" s="13" t="s">
        <v>81</v>
      </c>
      <c r="AW221" s="13" t="s">
        <v>33</v>
      </c>
      <c r="AX221" s="13" t="s">
        <v>79</v>
      </c>
      <c r="AY221" s="255" t="s">
        <v>128</v>
      </c>
    </row>
    <row r="222" s="2" customFormat="1" ht="16.5" customHeight="1">
      <c r="A222" s="40"/>
      <c r="B222" s="41"/>
      <c r="C222" s="267" t="s">
        <v>351</v>
      </c>
      <c r="D222" s="267" t="s">
        <v>247</v>
      </c>
      <c r="E222" s="268" t="s">
        <v>352</v>
      </c>
      <c r="F222" s="269" t="s">
        <v>353</v>
      </c>
      <c r="G222" s="270" t="s">
        <v>179</v>
      </c>
      <c r="H222" s="271">
        <v>184.21199999999999</v>
      </c>
      <c r="I222" s="272"/>
      <c r="J222" s="273">
        <f>ROUND(I222*H222,2)</f>
        <v>0</v>
      </c>
      <c r="K222" s="269" t="s">
        <v>134</v>
      </c>
      <c r="L222" s="274"/>
      <c r="M222" s="275" t="s">
        <v>19</v>
      </c>
      <c r="N222" s="276" t="s">
        <v>43</v>
      </c>
      <c r="O222" s="86"/>
      <c r="P222" s="237">
        <f>O222*H222</f>
        <v>0</v>
      </c>
      <c r="Q222" s="237">
        <v>0.055</v>
      </c>
      <c r="R222" s="237">
        <f>Q222*H222</f>
        <v>10.13166</v>
      </c>
      <c r="S222" s="237">
        <v>0</v>
      </c>
      <c r="T222" s="23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39" t="s">
        <v>176</v>
      </c>
      <c r="AT222" s="239" t="s">
        <v>247</v>
      </c>
      <c r="AU222" s="239" t="s">
        <v>81</v>
      </c>
      <c r="AY222" s="19" t="s">
        <v>128</v>
      </c>
      <c r="BE222" s="240">
        <f>IF(N222="základní",J222,0)</f>
        <v>0</v>
      </c>
      <c r="BF222" s="240">
        <f>IF(N222="snížená",J222,0)</f>
        <v>0</v>
      </c>
      <c r="BG222" s="240">
        <f>IF(N222="zákl. přenesená",J222,0)</f>
        <v>0</v>
      </c>
      <c r="BH222" s="240">
        <f>IF(N222="sníž. přenesená",J222,0)</f>
        <v>0</v>
      </c>
      <c r="BI222" s="240">
        <f>IF(N222="nulová",J222,0)</f>
        <v>0</v>
      </c>
      <c r="BJ222" s="19" t="s">
        <v>79</v>
      </c>
      <c r="BK222" s="240">
        <f>ROUND(I222*H222,2)</f>
        <v>0</v>
      </c>
      <c r="BL222" s="19" t="s">
        <v>135</v>
      </c>
      <c r="BM222" s="239" t="s">
        <v>354</v>
      </c>
    </row>
    <row r="223" s="13" customFormat="1">
      <c r="A223" s="13"/>
      <c r="B223" s="245"/>
      <c r="C223" s="246"/>
      <c r="D223" s="241" t="s">
        <v>141</v>
      </c>
      <c r="E223" s="247" t="s">
        <v>19</v>
      </c>
      <c r="F223" s="248" t="s">
        <v>355</v>
      </c>
      <c r="G223" s="246"/>
      <c r="H223" s="249">
        <v>184.21199999999999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5" t="s">
        <v>141</v>
      </c>
      <c r="AU223" s="255" t="s">
        <v>81</v>
      </c>
      <c r="AV223" s="13" t="s">
        <v>81</v>
      </c>
      <c r="AW223" s="13" t="s">
        <v>33</v>
      </c>
      <c r="AX223" s="13" t="s">
        <v>79</v>
      </c>
      <c r="AY223" s="255" t="s">
        <v>128</v>
      </c>
    </row>
    <row r="224" s="2" customFormat="1" ht="16.5" customHeight="1">
      <c r="A224" s="40"/>
      <c r="B224" s="41"/>
      <c r="C224" s="267" t="s">
        <v>356</v>
      </c>
      <c r="D224" s="267" t="s">
        <v>247</v>
      </c>
      <c r="E224" s="268" t="s">
        <v>357</v>
      </c>
      <c r="F224" s="269" t="s">
        <v>358</v>
      </c>
      <c r="G224" s="270" t="s">
        <v>179</v>
      </c>
      <c r="H224" s="271">
        <v>24</v>
      </c>
      <c r="I224" s="272"/>
      <c r="J224" s="273">
        <f>ROUND(I224*H224,2)</f>
        <v>0</v>
      </c>
      <c r="K224" s="269" t="s">
        <v>134</v>
      </c>
      <c r="L224" s="274"/>
      <c r="M224" s="275" t="s">
        <v>19</v>
      </c>
      <c r="N224" s="276" t="s">
        <v>43</v>
      </c>
      <c r="O224" s="86"/>
      <c r="P224" s="237">
        <f>O224*H224</f>
        <v>0</v>
      </c>
      <c r="Q224" s="237">
        <v>0.064000000000000001</v>
      </c>
      <c r="R224" s="237">
        <f>Q224*H224</f>
        <v>1.536</v>
      </c>
      <c r="S224" s="237">
        <v>0</v>
      </c>
      <c r="T224" s="238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39" t="s">
        <v>176</v>
      </c>
      <c r="AT224" s="239" t="s">
        <v>247</v>
      </c>
      <c r="AU224" s="239" t="s">
        <v>81</v>
      </c>
      <c r="AY224" s="19" t="s">
        <v>128</v>
      </c>
      <c r="BE224" s="240">
        <f>IF(N224="základní",J224,0)</f>
        <v>0</v>
      </c>
      <c r="BF224" s="240">
        <f>IF(N224="snížená",J224,0)</f>
        <v>0</v>
      </c>
      <c r="BG224" s="240">
        <f>IF(N224="zákl. přenesená",J224,0)</f>
        <v>0</v>
      </c>
      <c r="BH224" s="240">
        <f>IF(N224="sníž. přenesená",J224,0)</f>
        <v>0</v>
      </c>
      <c r="BI224" s="240">
        <f>IF(N224="nulová",J224,0)</f>
        <v>0</v>
      </c>
      <c r="BJ224" s="19" t="s">
        <v>79</v>
      </c>
      <c r="BK224" s="240">
        <f>ROUND(I224*H224,2)</f>
        <v>0</v>
      </c>
      <c r="BL224" s="19" t="s">
        <v>135</v>
      </c>
      <c r="BM224" s="239" t="s">
        <v>359</v>
      </c>
    </row>
    <row r="225" s="13" customFormat="1">
      <c r="A225" s="13"/>
      <c r="B225" s="245"/>
      <c r="C225" s="246"/>
      <c r="D225" s="241" t="s">
        <v>141</v>
      </c>
      <c r="E225" s="247" t="s">
        <v>19</v>
      </c>
      <c r="F225" s="248" t="s">
        <v>282</v>
      </c>
      <c r="G225" s="246"/>
      <c r="H225" s="249">
        <v>24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5" t="s">
        <v>141</v>
      </c>
      <c r="AU225" s="255" t="s">
        <v>81</v>
      </c>
      <c r="AV225" s="13" t="s">
        <v>81</v>
      </c>
      <c r="AW225" s="13" t="s">
        <v>33</v>
      </c>
      <c r="AX225" s="13" t="s">
        <v>79</v>
      </c>
      <c r="AY225" s="255" t="s">
        <v>128</v>
      </c>
    </row>
    <row r="226" s="2" customFormat="1" ht="16.5" customHeight="1">
      <c r="A226" s="40"/>
      <c r="B226" s="41"/>
      <c r="C226" s="228" t="s">
        <v>360</v>
      </c>
      <c r="D226" s="228" t="s">
        <v>130</v>
      </c>
      <c r="E226" s="229" t="s">
        <v>361</v>
      </c>
      <c r="F226" s="230" t="s">
        <v>362</v>
      </c>
      <c r="G226" s="231" t="s">
        <v>187</v>
      </c>
      <c r="H226" s="232">
        <v>10.784000000000001</v>
      </c>
      <c r="I226" s="233"/>
      <c r="J226" s="234">
        <f>ROUND(I226*H226,2)</f>
        <v>0</v>
      </c>
      <c r="K226" s="230" t="s">
        <v>134</v>
      </c>
      <c r="L226" s="46"/>
      <c r="M226" s="235" t="s">
        <v>19</v>
      </c>
      <c r="N226" s="236" t="s">
        <v>43</v>
      </c>
      <c r="O226" s="86"/>
      <c r="P226" s="237">
        <f>O226*H226</f>
        <v>0</v>
      </c>
      <c r="Q226" s="237">
        <v>2.2563399999999998</v>
      </c>
      <c r="R226" s="237">
        <f>Q226*H226</f>
        <v>24.332370559999998</v>
      </c>
      <c r="S226" s="237">
        <v>0</v>
      </c>
      <c r="T226" s="238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39" t="s">
        <v>135</v>
      </c>
      <c r="AT226" s="239" t="s">
        <v>130</v>
      </c>
      <c r="AU226" s="239" t="s">
        <v>81</v>
      </c>
      <c r="AY226" s="19" t="s">
        <v>128</v>
      </c>
      <c r="BE226" s="240">
        <f>IF(N226="základní",J226,0)</f>
        <v>0</v>
      </c>
      <c r="BF226" s="240">
        <f>IF(N226="snížená",J226,0)</f>
        <v>0</v>
      </c>
      <c r="BG226" s="240">
        <f>IF(N226="zákl. přenesená",J226,0)</f>
        <v>0</v>
      </c>
      <c r="BH226" s="240">
        <f>IF(N226="sníž. přenesená",J226,0)</f>
        <v>0</v>
      </c>
      <c r="BI226" s="240">
        <f>IF(N226="nulová",J226,0)</f>
        <v>0</v>
      </c>
      <c r="BJ226" s="19" t="s">
        <v>79</v>
      </c>
      <c r="BK226" s="240">
        <f>ROUND(I226*H226,2)</f>
        <v>0</v>
      </c>
      <c r="BL226" s="19" t="s">
        <v>135</v>
      </c>
      <c r="BM226" s="239" t="s">
        <v>363</v>
      </c>
    </row>
    <row r="227" s="15" customFormat="1">
      <c r="A227" s="15"/>
      <c r="B227" s="277"/>
      <c r="C227" s="278"/>
      <c r="D227" s="241" t="s">
        <v>141</v>
      </c>
      <c r="E227" s="279" t="s">
        <v>19</v>
      </c>
      <c r="F227" s="280" t="s">
        <v>364</v>
      </c>
      <c r="G227" s="278"/>
      <c r="H227" s="279" t="s">
        <v>19</v>
      </c>
      <c r="I227" s="281"/>
      <c r="J227" s="278"/>
      <c r="K227" s="278"/>
      <c r="L227" s="282"/>
      <c r="M227" s="283"/>
      <c r="N227" s="284"/>
      <c r="O227" s="284"/>
      <c r="P227" s="284"/>
      <c r="Q227" s="284"/>
      <c r="R227" s="284"/>
      <c r="S227" s="284"/>
      <c r="T227" s="28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86" t="s">
        <v>141</v>
      </c>
      <c r="AU227" s="286" t="s">
        <v>81</v>
      </c>
      <c r="AV227" s="15" t="s">
        <v>79</v>
      </c>
      <c r="AW227" s="15" t="s">
        <v>33</v>
      </c>
      <c r="AX227" s="15" t="s">
        <v>72</v>
      </c>
      <c r="AY227" s="286" t="s">
        <v>128</v>
      </c>
    </row>
    <row r="228" s="13" customFormat="1">
      <c r="A228" s="13"/>
      <c r="B228" s="245"/>
      <c r="C228" s="246"/>
      <c r="D228" s="241" t="s">
        <v>141</v>
      </c>
      <c r="E228" s="247" t="s">
        <v>19</v>
      </c>
      <c r="F228" s="248" t="s">
        <v>365</v>
      </c>
      <c r="G228" s="246"/>
      <c r="H228" s="249">
        <v>3.7109999999999999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5" t="s">
        <v>141</v>
      </c>
      <c r="AU228" s="255" t="s">
        <v>81</v>
      </c>
      <c r="AV228" s="13" t="s">
        <v>81</v>
      </c>
      <c r="AW228" s="13" t="s">
        <v>33</v>
      </c>
      <c r="AX228" s="13" t="s">
        <v>72</v>
      </c>
      <c r="AY228" s="255" t="s">
        <v>128</v>
      </c>
    </row>
    <row r="229" s="13" customFormat="1">
      <c r="A229" s="13"/>
      <c r="B229" s="245"/>
      <c r="C229" s="246"/>
      <c r="D229" s="241" t="s">
        <v>141</v>
      </c>
      <c r="E229" s="247" t="s">
        <v>19</v>
      </c>
      <c r="F229" s="248" t="s">
        <v>366</v>
      </c>
      <c r="G229" s="246"/>
      <c r="H229" s="249">
        <v>2.258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5" t="s">
        <v>141</v>
      </c>
      <c r="AU229" s="255" t="s">
        <v>81</v>
      </c>
      <c r="AV229" s="13" t="s">
        <v>81</v>
      </c>
      <c r="AW229" s="13" t="s">
        <v>33</v>
      </c>
      <c r="AX229" s="13" t="s">
        <v>72</v>
      </c>
      <c r="AY229" s="255" t="s">
        <v>128</v>
      </c>
    </row>
    <row r="230" s="13" customFormat="1">
      <c r="A230" s="13"/>
      <c r="B230" s="245"/>
      <c r="C230" s="246"/>
      <c r="D230" s="241" t="s">
        <v>141</v>
      </c>
      <c r="E230" s="247" t="s">
        <v>19</v>
      </c>
      <c r="F230" s="248" t="s">
        <v>367</v>
      </c>
      <c r="G230" s="246"/>
      <c r="H230" s="249">
        <v>4.8150000000000004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5" t="s">
        <v>141</v>
      </c>
      <c r="AU230" s="255" t="s">
        <v>81</v>
      </c>
      <c r="AV230" s="13" t="s">
        <v>81</v>
      </c>
      <c r="AW230" s="13" t="s">
        <v>33</v>
      </c>
      <c r="AX230" s="13" t="s">
        <v>72</v>
      </c>
      <c r="AY230" s="255" t="s">
        <v>128</v>
      </c>
    </row>
    <row r="231" s="14" customFormat="1">
      <c r="A231" s="14"/>
      <c r="B231" s="256"/>
      <c r="C231" s="257"/>
      <c r="D231" s="241" t="s">
        <v>141</v>
      </c>
      <c r="E231" s="258" t="s">
        <v>19</v>
      </c>
      <c r="F231" s="259" t="s">
        <v>175</v>
      </c>
      <c r="G231" s="257"/>
      <c r="H231" s="260">
        <v>10.784000000000001</v>
      </c>
      <c r="I231" s="261"/>
      <c r="J231" s="257"/>
      <c r="K231" s="257"/>
      <c r="L231" s="262"/>
      <c r="M231" s="263"/>
      <c r="N231" s="264"/>
      <c r="O231" s="264"/>
      <c r="P231" s="264"/>
      <c r="Q231" s="264"/>
      <c r="R231" s="264"/>
      <c r="S231" s="264"/>
      <c r="T231" s="26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6" t="s">
        <v>141</v>
      </c>
      <c r="AU231" s="266" t="s">
        <v>81</v>
      </c>
      <c r="AV231" s="14" t="s">
        <v>135</v>
      </c>
      <c r="AW231" s="14" t="s">
        <v>33</v>
      </c>
      <c r="AX231" s="14" t="s">
        <v>79</v>
      </c>
      <c r="AY231" s="266" t="s">
        <v>128</v>
      </c>
    </row>
    <row r="232" s="2" customFormat="1" ht="16.5" customHeight="1">
      <c r="A232" s="40"/>
      <c r="B232" s="41"/>
      <c r="C232" s="228" t="s">
        <v>368</v>
      </c>
      <c r="D232" s="228" t="s">
        <v>130</v>
      </c>
      <c r="E232" s="229" t="s">
        <v>369</v>
      </c>
      <c r="F232" s="230" t="s">
        <v>370</v>
      </c>
      <c r="G232" s="231" t="s">
        <v>179</v>
      </c>
      <c r="H232" s="232">
        <v>194.09999999999999</v>
      </c>
      <c r="I232" s="233"/>
      <c r="J232" s="234">
        <f>ROUND(I232*H232,2)</f>
        <v>0</v>
      </c>
      <c r="K232" s="230" t="s">
        <v>134</v>
      </c>
      <c r="L232" s="46"/>
      <c r="M232" s="235" t="s">
        <v>19</v>
      </c>
      <c r="N232" s="236" t="s">
        <v>43</v>
      </c>
      <c r="O232" s="86"/>
      <c r="P232" s="237">
        <f>O232*H232</f>
        <v>0</v>
      </c>
      <c r="Q232" s="237">
        <v>0</v>
      </c>
      <c r="R232" s="237">
        <f>Q232*H232</f>
        <v>0</v>
      </c>
      <c r="S232" s="237">
        <v>0</v>
      </c>
      <c r="T232" s="238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39" t="s">
        <v>135</v>
      </c>
      <c r="AT232" s="239" t="s">
        <v>130</v>
      </c>
      <c r="AU232" s="239" t="s">
        <v>81</v>
      </c>
      <c r="AY232" s="19" t="s">
        <v>128</v>
      </c>
      <c r="BE232" s="240">
        <f>IF(N232="základní",J232,0)</f>
        <v>0</v>
      </c>
      <c r="BF232" s="240">
        <f>IF(N232="snížená",J232,0)</f>
        <v>0</v>
      </c>
      <c r="BG232" s="240">
        <f>IF(N232="zákl. přenesená",J232,0)</f>
        <v>0</v>
      </c>
      <c r="BH232" s="240">
        <f>IF(N232="sníž. přenesená",J232,0)</f>
        <v>0</v>
      </c>
      <c r="BI232" s="240">
        <f>IF(N232="nulová",J232,0)</f>
        <v>0</v>
      </c>
      <c r="BJ232" s="19" t="s">
        <v>79</v>
      </c>
      <c r="BK232" s="240">
        <f>ROUND(I232*H232,2)</f>
        <v>0</v>
      </c>
      <c r="BL232" s="19" t="s">
        <v>135</v>
      </c>
      <c r="BM232" s="239" t="s">
        <v>371</v>
      </c>
    </row>
    <row r="233" s="2" customFormat="1">
      <c r="A233" s="40"/>
      <c r="B233" s="41"/>
      <c r="C233" s="42"/>
      <c r="D233" s="241" t="s">
        <v>137</v>
      </c>
      <c r="E233" s="42"/>
      <c r="F233" s="242" t="s">
        <v>372</v>
      </c>
      <c r="G233" s="42"/>
      <c r="H233" s="42"/>
      <c r="I233" s="148"/>
      <c r="J233" s="42"/>
      <c r="K233" s="42"/>
      <c r="L233" s="46"/>
      <c r="M233" s="243"/>
      <c r="N233" s="244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137</v>
      </c>
      <c r="AU233" s="19" t="s">
        <v>81</v>
      </c>
    </row>
    <row r="234" s="13" customFormat="1">
      <c r="A234" s="13"/>
      <c r="B234" s="245"/>
      <c r="C234" s="246"/>
      <c r="D234" s="241" t="s">
        <v>141</v>
      </c>
      <c r="E234" s="247" t="s">
        <v>19</v>
      </c>
      <c r="F234" s="248" t="s">
        <v>373</v>
      </c>
      <c r="G234" s="246"/>
      <c r="H234" s="249">
        <v>194.09999999999999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5" t="s">
        <v>141</v>
      </c>
      <c r="AU234" s="255" t="s">
        <v>81</v>
      </c>
      <c r="AV234" s="13" t="s">
        <v>81</v>
      </c>
      <c r="AW234" s="13" t="s">
        <v>33</v>
      </c>
      <c r="AX234" s="13" t="s">
        <v>79</v>
      </c>
      <c r="AY234" s="255" t="s">
        <v>128</v>
      </c>
    </row>
    <row r="235" s="2" customFormat="1" ht="16.5" customHeight="1">
      <c r="A235" s="40"/>
      <c r="B235" s="41"/>
      <c r="C235" s="228" t="s">
        <v>374</v>
      </c>
      <c r="D235" s="228" t="s">
        <v>130</v>
      </c>
      <c r="E235" s="229" t="s">
        <v>375</v>
      </c>
      <c r="F235" s="230" t="s">
        <v>376</v>
      </c>
      <c r="G235" s="231" t="s">
        <v>179</v>
      </c>
      <c r="H235" s="232">
        <v>194.09999999999999</v>
      </c>
      <c r="I235" s="233"/>
      <c r="J235" s="234">
        <f>ROUND(I235*H235,2)</f>
        <v>0</v>
      </c>
      <c r="K235" s="230" t="s">
        <v>134</v>
      </c>
      <c r="L235" s="46"/>
      <c r="M235" s="235" t="s">
        <v>19</v>
      </c>
      <c r="N235" s="236" t="s">
        <v>43</v>
      </c>
      <c r="O235" s="86"/>
      <c r="P235" s="237">
        <f>O235*H235</f>
        <v>0</v>
      </c>
      <c r="Q235" s="237">
        <v>0.0035999999999999999</v>
      </c>
      <c r="R235" s="237">
        <f>Q235*H235</f>
        <v>0.69875999999999994</v>
      </c>
      <c r="S235" s="237">
        <v>0</v>
      </c>
      <c r="T235" s="238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39" t="s">
        <v>135</v>
      </c>
      <c r="AT235" s="239" t="s">
        <v>130</v>
      </c>
      <c r="AU235" s="239" t="s">
        <v>81</v>
      </c>
      <c r="AY235" s="19" t="s">
        <v>128</v>
      </c>
      <c r="BE235" s="240">
        <f>IF(N235="základní",J235,0)</f>
        <v>0</v>
      </c>
      <c r="BF235" s="240">
        <f>IF(N235="snížená",J235,0)</f>
        <v>0</v>
      </c>
      <c r="BG235" s="240">
        <f>IF(N235="zákl. přenesená",J235,0)</f>
        <v>0</v>
      </c>
      <c r="BH235" s="240">
        <f>IF(N235="sníž. přenesená",J235,0)</f>
        <v>0</v>
      </c>
      <c r="BI235" s="240">
        <f>IF(N235="nulová",J235,0)</f>
        <v>0</v>
      </c>
      <c r="BJ235" s="19" t="s">
        <v>79</v>
      </c>
      <c r="BK235" s="240">
        <f>ROUND(I235*H235,2)</f>
        <v>0</v>
      </c>
      <c r="BL235" s="19" t="s">
        <v>135</v>
      </c>
      <c r="BM235" s="239" t="s">
        <v>377</v>
      </c>
    </row>
    <row r="236" s="2" customFormat="1">
      <c r="A236" s="40"/>
      <c r="B236" s="41"/>
      <c r="C236" s="42"/>
      <c r="D236" s="241" t="s">
        <v>137</v>
      </c>
      <c r="E236" s="42"/>
      <c r="F236" s="242" t="s">
        <v>378</v>
      </c>
      <c r="G236" s="42"/>
      <c r="H236" s="42"/>
      <c r="I236" s="148"/>
      <c r="J236" s="42"/>
      <c r="K236" s="42"/>
      <c r="L236" s="46"/>
      <c r="M236" s="243"/>
      <c r="N236" s="244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137</v>
      </c>
      <c r="AU236" s="19" t="s">
        <v>81</v>
      </c>
    </row>
    <row r="237" s="13" customFormat="1">
      <c r="A237" s="13"/>
      <c r="B237" s="245"/>
      <c r="C237" s="246"/>
      <c r="D237" s="241" t="s">
        <v>141</v>
      </c>
      <c r="E237" s="247" t="s">
        <v>19</v>
      </c>
      <c r="F237" s="248" t="s">
        <v>373</v>
      </c>
      <c r="G237" s="246"/>
      <c r="H237" s="249">
        <v>194.09999999999999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5" t="s">
        <v>141</v>
      </c>
      <c r="AU237" s="255" t="s">
        <v>81</v>
      </c>
      <c r="AV237" s="13" t="s">
        <v>81</v>
      </c>
      <c r="AW237" s="13" t="s">
        <v>33</v>
      </c>
      <c r="AX237" s="13" t="s">
        <v>79</v>
      </c>
      <c r="AY237" s="255" t="s">
        <v>128</v>
      </c>
    </row>
    <row r="238" s="2" customFormat="1" ht="16.5" customHeight="1">
      <c r="A238" s="40"/>
      <c r="B238" s="41"/>
      <c r="C238" s="228" t="s">
        <v>379</v>
      </c>
      <c r="D238" s="228" t="s">
        <v>130</v>
      </c>
      <c r="E238" s="229" t="s">
        <v>380</v>
      </c>
      <c r="F238" s="230" t="s">
        <v>381</v>
      </c>
      <c r="G238" s="231" t="s">
        <v>179</v>
      </c>
      <c r="H238" s="232">
        <v>90.400000000000006</v>
      </c>
      <c r="I238" s="233"/>
      <c r="J238" s="234">
        <f>ROUND(I238*H238,2)</f>
        <v>0</v>
      </c>
      <c r="K238" s="230" t="s">
        <v>134</v>
      </c>
      <c r="L238" s="46"/>
      <c r="M238" s="235" t="s">
        <v>19</v>
      </c>
      <c r="N238" s="236" t="s">
        <v>43</v>
      </c>
      <c r="O238" s="86"/>
      <c r="P238" s="237">
        <f>O238*H238</f>
        <v>0</v>
      </c>
      <c r="Q238" s="237">
        <v>0</v>
      </c>
      <c r="R238" s="237">
        <f>Q238*H238</f>
        <v>0</v>
      </c>
      <c r="S238" s="237">
        <v>0</v>
      </c>
      <c r="T238" s="238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39" t="s">
        <v>135</v>
      </c>
      <c r="AT238" s="239" t="s">
        <v>130</v>
      </c>
      <c r="AU238" s="239" t="s">
        <v>81</v>
      </c>
      <c r="AY238" s="19" t="s">
        <v>128</v>
      </c>
      <c r="BE238" s="240">
        <f>IF(N238="základní",J238,0)</f>
        <v>0</v>
      </c>
      <c r="BF238" s="240">
        <f>IF(N238="snížená",J238,0)</f>
        <v>0</v>
      </c>
      <c r="BG238" s="240">
        <f>IF(N238="zákl. přenesená",J238,0)</f>
        <v>0</v>
      </c>
      <c r="BH238" s="240">
        <f>IF(N238="sníž. přenesená",J238,0)</f>
        <v>0</v>
      </c>
      <c r="BI238" s="240">
        <f>IF(N238="nulová",J238,0)</f>
        <v>0</v>
      </c>
      <c r="BJ238" s="19" t="s">
        <v>79</v>
      </c>
      <c r="BK238" s="240">
        <f>ROUND(I238*H238,2)</f>
        <v>0</v>
      </c>
      <c r="BL238" s="19" t="s">
        <v>135</v>
      </c>
      <c r="BM238" s="239" t="s">
        <v>382</v>
      </c>
    </row>
    <row r="239" s="2" customFormat="1">
      <c r="A239" s="40"/>
      <c r="B239" s="41"/>
      <c r="C239" s="42"/>
      <c r="D239" s="241" t="s">
        <v>137</v>
      </c>
      <c r="E239" s="42"/>
      <c r="F239" s="242" t="s">
        <v>383</v>
      </c>
      <c r="G239" s="42"/>
      <c r="H239" s="42"/>
      <c r="I239" s="148"/>
      <c r="J239" s="42"/>
      <c r="K239" s="42"/>
      <c r="L239" s="46"/>
      <c r="M239" s="243"/>
      <c r="N239" s="244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137</v>
      </c>
      <c r="AU239" s="19" t="s">
        <v>81</v>
      </c>
    </row>
    <row r="240" s="13" customFormat="1">
      <c r="A240" s="13"/>
      <c r="B240" s="245"/>
      <c r="C240" s="246"/>
      <c r="D240" s="241" t="s">
        <v>141</v>
      </c>
      <c r="E240" s="247" t="s">
        <v>19</v>
      </c>
      <c r="F240" s="248" t="s">
        <v>384</v>
      </c>
      <c r="G240" s="246"/>
      <c r="H240" s="249">
        <v>90.400000000000006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5" t="s">
        <v>141</v>
      </c>
      <c r="AU240" s="255" t="s">
        <v>81</v>
      </c>
      <c r="AV240" s="13" t="s">
        <v>81</v>
      </c>
      <c r="AW240" s="13" t="s">
        <v>33</v>
      </c>
      <c r="AX240" s="13" t="s">
        <v>79</v>
      </c>
      <c r="AY240" s="255" t="s">
        <v>128</v>
      </c>
    </row>
    <row r="241" s="2" customFormat="1" ht="16.5" customHeight="1">
      <c r="A241" s="40"/>
      <c r="B241" s="41"/>
      <c r="C241" s="228" t="s">
        <v>385</v>
      </c>
      <c r="D241" s="228" t="s">
        <v>130</v>
      </c>
      <c r="E241" s="229" t="s">
        <v>386</v>
      </c>
      <c r="F241" s="230" t="s">
        <v>387</v>
      </c>
      <c r="G241" s="231" t="s">
        <v>179</v>
      </c>
      <c r="H241" s="232">
        <v>94.5</v>
      </c>
      <c r="I241" s="233"/>
      <c r="J241" s="234">
        <f>ROUND(I241*H241,2)</f>
        <v>0</v>
      </c>
      <c r="K241" s="230" t="s">
        <v>134</v>
      </c>
      <c r="L241" s="46"/>
      <c r="M241" s="235" t="s">
        <v>19</v>
      </c>
      <c r="N241" s="236" t="s">
        <v>43</v>
      </c>
      <c r="O241" s="86"/>
      <c r="P241" s="237">
        <f>O241*H241</f>
        <v>0</v>
      </c>
      <c r="Q241" s="237">
        <v>0</v>
      </c>
      <c r="R241" s="237">
        <f>Q241*H241</f>
        <v>0</v>
      </c>
      <c r="S241" s="237">
        <v>0</v>
      </c>
      <c r="T241" s="238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39" t="s">
        <v>135</v>
      </c>
      <c r="AT241" s="239" t="s">
        <v>130</v>
      </c>
      <c r="AU241" s="239" t="s">
        <v>81</v>
      </c>
      <c r="AY241" s="19" t="s">
        <v>128</v>
      </c>
      <c r="BE241" s="240">
        <f>IF(N241="základní",J241,0)</f>
        <v>0</v>
      </c>
      <c r="BF241" s="240">
        <f>IF(N241="snížená",J241,0)</f>
        <v>0</v>
      </c>
      <c r="BG241" s="240">
        <f>IF(N241="zákl. přenesená",J241,0)</f>
        <v>0</v>
      </c>
      <c r="BH241" s="240">
        <f>IF(N241="sníž. přenesená",J241,0)</f>
        <v>0</v>
      </c>
      <c r="BI241" s="240">
        <f>IF(N241="nulová",J241,0)</f>
        <v>0</v>
      </c>
      <c r="BJ241" s="19" t="s">
        <v>79</v>
      </c>
      <c r="BK241" s="240">
        <f>ROUND(I241*H241,2)</f>
        <v>0</v>
      </c>
      <c r="BL241" s="19" t="s">
        <v>135</v>
      </c>
      <c r="BM241" s="239" t="s">
        <v>388</v>
      </c>
    </row>
    <row r="242" s="2" customFormat="1">
      <c r="A242" s="40"/>
      <c r="B242" s="41"/>
      <c r="C242" s="42"/>
      <c r="D242" s="241" t="s">
        <v>137</v>
      </c>
      <c r="E242" s="42"/>
      <c r="F242" s="242" t="s">
        <v>383</v>
      </c>
      <c r="G242" s="42"/>
      <c r="H242" s="42"/>
      <c r="I242" s="148"/>
      <c r="J242" s="42"/>
      <c r="K242" s="42"/>
      <c r="L242" s="46"/>
      <c r="M242" s="243"/>
      <c r="N242" s="244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137</v>
      </c>
      <c r="AU242" s="19" t="s">
        <v>81</v>
      </c>
    </row>
    <row r="243" s="13" customFormat="1">
      <c r="A243" s="13"/>
      <c r="B243" s="245"/>
      <c r="C243" s="246"/>
      <c r="D243" s="241" t="s">
        <v>141</v>
      </c>
      <c r="E243" s="247" t="s">
        <v>19</v>
      </c>
      <c r="F243" s="248" t="s">
        <v>389</v>
      </c>
      <c r="G243" s="246"/>
      <c r="H243" s="249">
        <v>94.5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5" t="s">
        <v>141</v>
      </c>
      <c r="AU243" s="255" t="s">
        <v>81</v>
      </c>
      <c r="AV243" s="13" t="s">
        <v>81</v>
      </c>
      <c r="AW243" s="13" t="s">
        <v>33</v>
      </c>
      <c r="AX243" s="13" t="s">
        <v>79</v>
      </c>
      <c r="AY243" s="255" t="s">
        <v>128</v>
      </c>
    </row>
    <row r="244" s="2" customFormat="1" ht="16.5" customHeight="1">
      <c r="A244" s="40"/>
      <c r="B244" s="41"/>
      <c r="C244" s="228" t="s">
        <v>390</v>
      </c>
      <c r="D244" s="228" t="s">
        <v>130</v>
      </c>
      <c r="E244" s="229" t="s">
        <v>391</v>
      </c>
      <c r="F244" s="230" t="s">
        <v>392</v>
      </c>
      <c r="G244" s="231" t="s">
        <v>145</v>
      </c>
      <c r="H244" s="232">
        <v>12</v>
      </c>
      <c r="I244" s="233"/>
      <c r="J244" s="234">
        <f>ROUND(I244*H244,2)</f>
        <v>0</v>
      </c>
      <c r="K244" s="230" t="s">
        <v>134</v>
      </c>
      <c r="L244" s="46"/>
      <c r="M244" s="235" t="s">
        <v>19</v>
      </c>
      <c r="N244" s="236" t="s">
        <v>43</v>
      </c>
      <c r="O244" s="86"/>
      <c r="P244" s="237">
        <f>O244*H244</f>
        <v>0</v>
      </c>
      <c r="Q244" s="237">
        <v>0</v>
      </c>
      <c r="R244" s="237">
        <f>Q244*H244</f>
        <v>0</v>
      </c>
      <c r="S244" s="237">
        <v>0.065699999999999995</v>
      </c>
      <c r="T244" s="238">
        <f>S244*H244</f>
        <v>0.78839999999999999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39" t="s">
        <v>135</v>
      </c>
      <c r="AT244" s="239" t="s">
        <v>130</v>
      </c>
      <c r="AU244" s="239" t="s">
        <v>81</v>
      </c>
      <c r="AY244" s="19" t="s">
        <v>128</v>
      </c>
      <c r="BE244" s="240">
        <f>IF(N244="základní",J244,0)</f>
        <v>0</v>
      </c>
      <c r="BF244" s="240">
        <f>IF(N244="snížená",J244,0)</f>
        <v>0</v>
      </c>
      <c r="BG244" s="240">
        <f>IF(N244="zákl. přenesená",J244,0)</f>
        <v>0</v>
      </c>
      <c r="BH244" s="240">
        <f>IF(N244="sníž. přenesená",J244,0)</f>
        <v>0</v>
      </c>
      <c r="BI244" s="240">
        <f>IF(N244="nulová",J244,0)</f>
        <v>0</v>
      </c>
      <c r="BJ244" s="19" t="s">
        <v>79</v>
      </c>
      <c r="BK244" s="240">
        <f>ROUND(I244*H244,2)</f>
        <v>0</v>
      </c>
      <c r="BL244" s="19" t="s">
        <v>135</v>
      </c>
      <c r="BM244" s="239" t="s">
        <v>393</v>
      </c>
    </row>
    <row r="245" s="2" customFormat="1">
      <c r="A245" s="40"/>
      <c r="B245" s="41"/>
      <c r="C245" s="42"/>
      <c r="D245" s="241" t="s">
        <v>137</v>
      </c>
      <c r="E245" s="42"/>
      <c r="F245" s="242" t="s">
        <v>394</v>
      </c>
      <c r="G245" s="42"/>
      <c r="H245" s="42"/>
      <c r="I245" s="148"/>
      <c r="J245" s="42"/>
      <c r="K245" s="42"/>
      <c r="L245" s="46"/>
      <c r="M245" s="243"/>
      <c r="N245" s="244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137</v>
      </c>
      <c r="AU245" s="19" t="s">
        <v>81</v>
      </c>
    </row>
    <row r="246" s="13" customFormat="1">
      <c r="A246" s="13"/>
      <c r="B246" s="245"/>
      <c r="C246" s="246"/>
      <c r="D246" s="241" t="s">
        <v>141</v>
      </c>
      <c r="E246" s="247" t="s">
        <v>19</v>
      </c>
      <c r="F246" s="248" t="s">
        <v>209</v>
      </c>
      <c r="G246" s="246"/>
      <c r="H246" s="249">
        <v>12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5" t="s">
        <v>141</v>
      </c>
      <c r="AU246" s="255" t="s">
        <v>81</v>
      </c>
      <c r="AV246" s="13" t="s">
        <v>81</v>
      </c>
      <c r="AW246" s="13" t="s">
        <v>33</v>
      </c>
      <c r="AX246" s="13" t="s">
        <v>79</v>
      </c>
      <c r="AY246" s="255" t="s">
        <v>128</v>
      </c>
    </row>
    <row r="247" s="2" customFormat="1" ht="16.5" customHeight="1">
      <c r="A247" s="40"/>
      <c r="B247" s="41"/>
      <c r="C247" s="228" t="s">
        <v>395</v>
      </c>
      <c r="D247" s="228" t="s">
        <v>130</v>
      </c>
      <c r="E247" s="229" t="s">
        <v>396</v>
      </c>
      <c r="F247" s="230" t="s">
        <v>397</v>
      </c>
      <c r="G247" s="231" t="s">
        <v>179</v>
      </c>
      <c r="H247" s="232">
        <v>20.48</v>
      </c>
      <c r="I247" s="233"/>
      <c r="J247" s="234">
        <f>ROUND(I247*H247,2)</f>
        <v>0</v>
      </c>
      <c r="K247" s="230" t="s">
        <v>134</v>
      </c>
      <c r="L247" s="46"/>
      <c r="M247" s="235" t="s">
        <v>19</v>
      </c>
      <c r="N247" s="236" t="s">
        <v>43</v>
      </c>
      <c r="O247" s="86"/>
      <c r="P247" s="237">
        <f>O247*H247</f>
        <v>0</v>
      </c>
      <c r="Q247" s="237">
        <v>0</v>
      </c>
      <c r="R247" s="237">
        <f>Q247*H247</f>
        <v>0</v>
      </c>
      <c r="S247" s="237">
        <v>0.0092499999999999995</v>
      </c>
      <c r="T247" s="238">
        <f>S247*H247</f>
        <v>0.18944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39" t="s">
        <v>135</v>
      </c>
      <c r="AT247" s="239" t="s">
        <v>130</v>
      </c>
      <c r="AU247" s="239" t="s">
        <v>81</v>
      </c>
      <c r="AY247" s="19" t="s">
        <v>128</v>
      </c>
      <c r="BE247" s="240">
        <f>IF(N247="základní",J247,0)</f>
        <v>0</v>
      </c>
      <c r="BF247" s="240">
        <f>IF(N247="snížená",J247,0)</f>
        <v>0</v>
      </c>
      <c r="BG247" s="240">
        <f>IF(N247="zákl. přenesená",J247,0)</f>
        <v>0</v>
      </c>
      <c r="BH247" s="240">
        <f>IF(N247="sníž. přenesená",J247,0)</f>
        <v>0</v>
      </c>
      <c r="BI247" s="240">
        <f>IF(N247="nulová",J247,0)</f>
        <v>0</v>
      </c>
      <c r="BJ247" s="19" t="s">
        <v>79</v>
      </c>
      <c r="BK247" s="240">
        <f>ROUND(I247*H247,2)</f>
        <v>0</v>
      </c>
      <c r="BL247" s="19" t="s">
        <v>135</v>
      </c>
      <c r="BM247" s="239" t="s">
        <v>398</v>
      </c>
    </row>
    <row r="248" s="2" customFormat="1">
      <c r="A248" s="40"/>
      <c r="B248" s="41"/>
      <c r="C248" s="42"/>
      <c r="D248" s="241" t="s">
        <v>137</v>
      </c>
      <c r="E248" s="42"/>
      <c r="F248" s="242" t="s">
        <v>399</v>
      </c>
      <c r="G248" s="42"/>
      <c r="H248" s="42"/>
      <c r="I248" s="148"/>
      <c r="J248" s="42"/>
      <c r="K248" s="42"/>
      <c r="L248" s="46"/>
      <c r="M248" s="243"/>
      <c r="N248" s="244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137</v>
      </c>
      <c r="AU248" s="19" t="s">
        <v>81</v>
      </c>
    </row>
    <row r="249" s="2" customFormat="1">
      <c r="A249" s="40"/>
      <c r="B249" s="41"/>
      <c r="C249" s="42"/>
      <c r="D249" s="241" t="s">
        <v>139</v>
      </c>
      <c r="E249" s="42"/>
      <c r="F249" s="242" t="s">
        <v>400</v>
      </c>
      <c r="G249" s="42"/>
      <c r="H249" s="42"/>
      <c r="I249" s="148"/>
      <c r="J249" s="42"/>
      <c r="K249" s="42"/>
      <c r="L249" s="46"/>
      <c r="M249" s="243"/>
      <c r="N249" s="244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139</v>
      </c>
      <c r="AU249" s="19" t="s">
        <v>81</v>
      </c>
    </row>
    <row r="250" s="13" customFormat="1">
      <c r="A250" s="13"/>
      <c r="B250" s="245"/>
      <c r="C250" s="246"/>
      <c r="D250" s="241" t="s">
        <v>141</v>
      </c>
      <c r="E250" s="247" t="s">
        <v>19</v>
      </c>
      <c r="F250" s="248" t="s">
        <v>401</v>
      </c>
      <c r="G250" s="246"/>
      <c r="H250" s="249">
        <v>20.48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5" t="s">
        <v>141</v>
      </c>
      <c r="AU250" s="255" t="s">
        <v>81</v>
      </c>
      <c r="AV250" s="13" t="s">
        <v>81</v>
      </c>
      <c r="AW250" s="13" t="s">
        <v>33</v>
      </c>
      <c r="AX250" s="13" t="s">
        <v>79</v>
      </c>
      <c r="AY250" s="255" t="s">
        <v>128</v>
      </c>
    </row>
    <row r="251" s="12" customFormat="1" ht="22.8" customHeight="1">
      <c r="A251" s="12"/>
      <c r="B251" s="212"/>
      <c r="C251" s="213"/>
      <c r="D251" s="214" t="s">
        <v>71</v>
      </c>
      <c r="E251" s="226" t="s">
        <v>402</v>
      </c>
      <c r="F251" s="226" t="s">
        <v>403</v>
      </c>
      <c r="G251" s="213"/>
      <c r="H251" s="213"/>
      <c r="I251" s="216"/>
      <c r="J251" s="227">
        <f>BK251</f>
        <v>0</v>
      </c>
      <c r="K251" s="213"/>
      <c r="L251" s="218"/>
      <c r="M251" s="219"/>
      <c r="N251" s="220"/>
      <c r="O251" s="220"/>
      <c r="P251" s="221">
        <f>SUM(P252:P279)</f>
        <v>0</v>
      </c>
      <c r="Q251" s="220"/>
      <c r="R251" s="221">
        <f>SUM(R252:R279)</f>
        <v>0</v>
      </c>
      <c r="S251" s="220"/>
      <c r="T251" s="222">
        <f>SUM(T252:T279)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23" t="s">
        <v>79</v>
      </c>
      <c r="AT251" s="224" t="s">
        <v>71</v>
      </c>
      <c r="AU251" s="224" t="s">
        <v>79</v>
      </c>
      <c r="AY251" s="223" t="s">
        <v>128</v>
      </c>
      <c r="BK251" s="225">
        <f>SUM(BK252:BK279)</f>
        <v>0</v>
      </c>
    </row>
    <row r="252" s="2" customFormat="1" ht="16.5" customHeight="1">
      <c r="A252" s="40"/>
      <c r="B252" s="41"/>
      <c r="C252" s="228" t="s">
        <v>404</v>
      </c>
      <c r="D252" s="228" t="s">
        <v>130</v>
      </c>
      <c r="E252" s="229" t="s">
        <v>405</v>
      </c>
      <c r="F252" s="230" t="s">
        <v>406</v>
      </c>
      <c r="G252" s="231" t="s">
        <v>224</v>
      </c>
      <c r="H252" s="232">
        <v>110.045</v>
      </c>
      <c r="I252" s="233"/>
      <c r="J252" s="234">
        <f>ROUND(I252*H252,2)</f>
        <v>0</v>
      </c>
      <c r="K252" s="230" t="s">
        <v>134</v>
      </c>
      <c r="L252" s="46"/>
      <c r="M252" s="235" t="s">
        <v>19</v>
      </c>
      <c r="N252" s="236" t="s">
        <v>43</v>
      </c>
      <c r="O252" s="86"/>
      <c r="P252" s="237">
        <f>O252*H252</f>
        <v>0</v>
      </c>
      <c r="Q252" s="237">
        <v>0</v>
      </c>
      <c r="R252" s="237">
        <f>Q252*H252</f>
        <v>0</v>
      </c>
      <c r="S252" s="237">
        <v>0</v>
      </c>
      <c r="T252" s="238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39" t="s">
        <v>135</v>
      </c>
      <c r="AT252" s="239" t="s">
        <v>130</v>
      </c>
      <c r="AU252" s="239" t="s">
        <v>81</v>
      </c>
      <c r="AY252" s="19" t="s">
        <v>128</v>
      </c>
      <c r="BE252" s="240">
        <f>IF(N252="základní",J252,0)</f>
        <v>0</v>
      </c>
      <c r="BF252" s="240">
        <f>IF(N252="snížená",J252,0)</f>
        <v>0</v>
      </c>
      <c r="BG252" s="240">
        <f>IF(N252="zákl. přenesená",J252,0)</f>
        <v>0</v>
      </c>
      <c r="BH252" s="240">
        <f>IF(N252="sníž. přenesená",J252,0)</f>
        <v>0</v>
      </c>
      <c r="BI252" s="240">
        <f>IF(N252="nulová",J252,0)</f>
        <v>0</v>
      </c>
      <c r="BJ252" s="19" t="s">
        <v>79</v>
      </c>
      <c r="BK252" s="240">
        <f>ROUND(I252*H252,2)</f>
        <v>0</v>
      </c>
      <c r="BL252" s="19" t="s">
        <v>135</v>
      </c>
      <c r="BM252" s="239" t="s">
        <v>407</v>
      </c>
    </row>
    <row r="253" s="2" customFormat="1">
      <c r="A253" s="40"/>
      <c r="B253" s="41"/>
      <c r="C253" s="42"/>
      <c r="D253" s="241" t="s">
        <v>137</v>
      </c>
      <c r="E253" s="42"/>
      <c r="F253" s="242" t="s">
        <v>408</v>
      </c>
      <c r="G253" s="42"/>
      <c r="H253" s="42"/>
      <c r="I253" s="148"/>
      <c r="J253" s="42"/>
      <c r="K253" s="42"/>
      <c r="L253" s="46"/>
      <c r="M253" s="243"/>
      <c r="N253" s="244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137</v>
      </c>
      <c r="AU253" s="19" t="s">
        <v>81</v>
      </c>
    </row>
    <row r="254" s="15" customFormat="1">
      <c r="A254" s="15"/>
      <c r="B254" s="277"/>
      <c r="C254" s="278"/>
      <c r="D254" s="241" t="s">
        <v>141</v>
      </c>
      <c r="E254" s="279" t="s">
        <v>19</v>
      </c>
      <c r="F254" s="280" t="s">
        <v>409</v>
      </c>
      <c r="G254" s="278"/>
      <c r="H254" s="279" t="s">
        <v>19</v>
      </c>
      <c r="I254" s="281"/>
      <c r="J254" s="278"/>
      <c r="K254" s="278"/>
      <c r="L254" s="282"/>
      <c r="M254" s="283"/>
      <c r="N254" s="284"/>
      <c r="O254" s="284"/>
      <c r="P254" s="284"/>
      <c r="Q254" s="284"/>
      <c r="R254" s="284"/>
      <c r="S254" s="284"/>
      <c r="T254" s="28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6" t="s">
        <v>141</v>
      </c>
      <c r="AU254" s="286" t="s">
        <v>81</v>
      </c>
      <c r="AV254" s="15" t="s">
        <v>79</v>
      </c>
      <c r="AW254" s="15" t="s">
        <v>33</v>
      </c>
      <c r="AX254" s="15" t="s">
        <v>72</v>
      </c>
      <c r="AY254" s="286" t="s">
        <v>128</v>
      </c>
    </row>
    <row r="255" s="13" customFormat="1">
      <c r="A255" s="13"/>
      <c r="B255" s="245"/>
      <c r="C255" s="246"/>
      <c r="D255" s="241" t="s">
        <v>141</v>
      </c>
      <c r="E255" s="247" t="s">
        <v>19</v>
      </c>
      <c r="F255" s="248" t="s">
        <v>410</v>
      </c>
      <c r="G255" s="246"/>
      <c r="H255" s="249">
        <v>2.7959999999999998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5" t="s">
        <v>141</v>
      </c>
      <c r="AU255" s="255" t="s">
        <v>81</v>
      </c>
      <c r="AV255" s="13" t="s">
        <v>81</v>
      </c>
      <c r="AW255" s="13" t="s">
        <v>33</v>
      </c>
      <c r="AX255" s="13" t="s">
        <v>72</v>
      </c>
      <c r="AY255" s="255" t="s">
        <v>128</v>
      </c>
    </row>
    <row r="256" s="13" customFormat="1">
      <c r="A256" s="13"/>
      <c r="B256" s="245"/>
      <c r="C256" s="246"/>
      <c r="D256" s="241" t="s">
        <v>141</v>
      </c>
      <c r="E256" s="247" t="s">
        <v>19</v>
      </c>
      <c r="F256" s="248" t="s">
        <v>411</v>
      </c>
      <c r="G256" s="246"/>
      <c r="H256" s="249">
        <v>8.1509999999999998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5" t="s">
        <v>141</v>
      </c>
      <c r="AU256" s="255" t="s">
        <v>81</v>
      </c>
      <c r="AV256" s="13" t="s">
        <v>81</v>
      </c>
      <c r="AW256" s="13" t="s">
        <v>33</v>
      </c>
      <c r="AX256" s="13" t="s">
        <v>72</v>
      </c>
      <c r="AY256" s="255" t="s">
        <v>128</v>
      </c>
    </row>
    <row r="257" s="16" customFormat="1">
      <c r="A257" s="16"/>
      <c r="B257" s="287"/>
      <c r="C257" s="288"/>
      <c r="D257" s="241" t="s">
        <v>141</v>
      </c>
      <c r="E257" s="289" t="s">
        <v>19</v>
      </c>
      <c r="F257" s="290" t="s">
        <v>412</v>
      </c>
      <c r="G257" s="288"/>
      <c r="H257" s="291">
        <v>10.946999999999999</v>
      </c>
      <c r="I257" s="292"/>
      <c r="J257" s="288"/>
      <c r="K257" s="288"/>
      <c r="L257" s="293"/>
      <c r="M257" s="294"/>
      <c r="N257" s="295"/>
      <c r="O257" s="295"/>
      <c r="P257" s="295"/>
      <c r="Q257" s="295"/>
      <c r="R257" s="295"/>
      <c r="S257" s="295"/>
      <c r="T257" s="29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97" t="s">
        <v>141</v>
      </c>
      <c r="AU257" s="297" t="s">
        <v>81</v>
      </c>
      <c r="AV257" s="16" t="s">
        <v>148</v>
      </c>
      <c r="AW257" s="16" t="s">
        <v>33</v>
      </c>
      <c r="AX257" s="16" t="s">
        <v>72</v>
      </c>
      <c r="AY257" s="297" t="s">
        <v>128</v>
      </c>
    </row>
    <row r="258" s="15" customFormat="1">
      <c r="A258" s="15"/>
      <c r="B258" s="277"/>
      <c r="C258" s="278"/>
      <c r="D258" s="241" t="s">
        <v>141</v>
      </c>
      <c r="E258" s="279" t="s">
        <v>19</v>
      </c>
      <c r="F258" s="280" t="s">
        <v>413</v>
      </c>
      <c r="G258" s="278"/>
      <c r="H258" s="279" t="s">
        <v>19</v>
      </c>
      <c r="I258" s="281"/>
      <c r="J258" s="278"/>
      <c r="K258" s="278"/>
      <c r="L258" s="282"/>
      <c r="M258" s="283"/>
      <c r="N258" s="284"/>
      <c r="O258" s="284"/>
      <c r="P258" s="284"/>
      <c r="Q258" s="284"/>
      <c r="R258" s="284"/>
      <c r="S258" s="284"/>
      <c r="T258" s="28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6" t="s">
        <v>141</v>
      </c>
      <c r="AU258" s="286" t="s">
        <v>81</v>
      </c>
      <c r="AV258" s="15" t="s">
        <v>79</v>
      </c>
      <c r="AW258" s="15" t="s">
        <v>33</v>
      </c>
      <c r="AX258" s="15" t="s">
        <v>72</v>
      </c>
      <c r="AY258" s="286" t="s">
        <v>128</v>
      </c>
    </row>
    <row r="259" s="13" customFormat="1">
      <c r="A259" s="13"/>
      <c r="B259" s="245"/>
      <c r="C259" s="246"/>
      <c r="D259" s="241" t="s">
        <v>141</v>
      </c>
      <c r="E259" s="247" t="s">
        <v>19</v>
      </c>
      <c r="F259" s="248" t="s">
        <v>414</v>
      </c>
      <c r="G259" s="246"/>
      <c r="H259" s="249">
        <v>0.76900000000000002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5" t="s">
        <v>141</v>
      </c>
      <c r="AU259" s="255" t="s">
        <v>81</v>
      </c>
      <c r="AV259" s="13" t="s">
        <v>81</v>
      </c>
      <c r="AW259" s="13" t="s">
        <v>33</v>
      </c>
      <c r="AX259" s="13" t="s">
        <v>72</v>
      </c>
      <c r="AY259" s="255" t="s">
        <v>128</v>
      </c>
    </row>
    <row r="260" s="13" customFormat="1">
      <c r="A260" s="13"/>
      <c r="B260" s="245"/>
      <c r="C260" s="246"/>
      <c r="D260" s="241" t="s">
        <v>141</v>
      </c>
      <c r="E260" s="247" t="s">
        <v>19</v>
      </c>
      <c r="F260" s="248" t="s">
        <v>415</v>
      </c>
      <c r="G260" s="246"/>
      <c r="H260" s="249">
        <v>2.831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5" t="s">
        <v>141</v>
      </c>
      <c r="AU260" s="255" t="s">
        <v>81</v>
      </c>
      <c r="AV260" s="13" t="s">
        <v>81</v>
      </c>
      <c r="AW260" s="13" t="s">
        <v>33</v>
      </c>
      <c r="AX260" s="13" t="s">
        <v>72</v>
      </c>
      <c r="AY260" s="255" t="s">
        <v>128</v>
      </c>
    </row>
    <row r="261" s="13" customFormat="1">
      <c r="A261" s="13"/>
      <c r="B261" s="245"/>
      <c r="C261" s="246"/>
      <c r="D261" s="241" t="s">
        <v>141</v>
      </c>
      <c r="E261" s="247" t="s">
        <v>19</v>
      </c>
      <c r="F261" s="248" t="s">
        <v>416</v>
      </c>
      <c r="G261" s="246"/>
      <c r="H261" s="249">
        <v>41.814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5" t="s">
        <v>141</v>
      </c>
      <c r="AU261" s="255" t="s">
        <v>81</v>
      </c>
      <c r="AV261" s="13" t="s">
        <v>81</v>
      </c>
      <c r="AW261" s="13" t="s">
        <v>33</v>
      </c>
      <c r="AX261" s="13" t="s">
        <v>72</v>
      </c>
      <c r="AY261" s="255" t="s">
        <v>128</v>
      </c>
    </row>
    <row r="262" s="13" customFormat="1">
      <c r="A262" s="13"/>
      <c r="B262" s="245"/>
      <c r="C262" s="246"/>
      <c r="D262" s="241" t="s">
        <v>141</v>
      </c>
      <c r="E262" s="247" t="s">
        <v>19</v>
      </c>
      <c r="F262" s="248" t="s">
        <v>417</v>
      </c>
      <c r="G262" s="246"/>
      <c r="H262" s="249">
        <v>39.482999999999997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5" t="s">
        <v>141</v>
      </c>
      <c r="AU262" s="255" t="s">
        <v>81</v>
      </c>
      <c r="AV262" s="13" t="s">
        <v>81</v>
      </c>
      <c r="AW262" s="13" t="s">
        <v>33</v>
      </c>
      <c r="AX262" s="13" t="s">
        <v>72</v>
      </c>
      <c r="AY262" s="255" t="s">
        <v>128</v>
      </c>
    </row>
    <row r="263" s="16" customFormat="1">
      <c r="A263" s="16"/>
      <c r="B263" s="287"/>
      <c r="C263" s="288"/>
      <c r="D263" s="241" t="s">
        <v>141</v>
      </c>
      <c r="E263" s="289" t="s">
        <v>19</v>
      </c>
      <c r="F263" s="290" t="s">
        <v>412</v>
      </c>
      <c r="G263" s="288"/>
      <c r="H263" s="291">
        <v>84.897000000000006</v>
      </c>
      <c r="I263" s="292"/>
      <c r="J263" s="288"/>
      <c r="K263" s="288"/>
      <c r="L263" s="293"/>
      <c r="M263" s="294"/>
      <c r="N263" s="295"/>
      <c r="O263" s="295"/>
      <c r="P263" s="295"/>
      <c r="Q263" s="295"/>
      <c r="R263" s="295"/>
      <c r="S263" s="295"/>
      <c r="T263" s="29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97" t="s">
        <v>141</v>
      </c>
      <c r="AU263" s="297" t="s">
        <v>81</v>
      </c>
      <c r="AV263" s="16" t="s">
        <v>148</v>
      </c>
      <c r="AW263" s="16" t="s">
        <v>33</v>
      </c>
      <c r="AX263" s="16" t="s">
        <v>72</v>
      </c>
      <c r="AY263" s="297" t="s">
        <v>128</v>
      </c>
    </row>
    <row r="264" s="15" customFormat="1">
      <c r="A264" s="15"/>
      <c r="B264" s="277"/>
      <c r="C264" s="278"/>
      <c r="D264" s="241" t="s">
        <v>141</v>
      </c>
      <c r="E264" s="279" t="s">
        <v>19</v>
      </c>
      <c r="F264" s="280" t="s">
        <v>418</v>
      </c>
      <c r="G264" s="278"/>
      <c r="H264" s="279" t="s">
        <v>19</v>
      </c>
      <c r="I264" s="281"/>
      <c r="J264" s="278"/>
      <c r="K264" s="278"/>
      <c r="L264" s="282"/>
      <c r="M264" s="283"/>
      <c r="N264" s="284"/>
      <c r="O264" s="284"/>
      <c r="P264" s="284"/>
      <c r="Q264" s="284"/>
      <c r="R264" s="284"/>
      <c r="S264" s="284"/>
      <c r="T264" s="28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86" t="s">
        <v>141</v>
      </c>
      <c r="AU264" s="286" t="s">
        <v>81</v>
      </c>
      <c r="AV264" s="15" t="s">
        <v>79</v>
      </c>
      <c r="AW264" s="15" t="s">
        <v>33</v>
      </c>
      <c r="AX264" s="15" t="s">
        <v>72</v>
      </c>
      <c r="AY264" s="286" t="s">
        <v>128</v>
      </c>
    </row>
    <row r="265" s="13" customFormat="1">
      <c r="A265" s="13"/>
      <c r="B265" s="245"/>
      <c r="C265" s="246"/>
      <c r="D265" s="241" t="s">
        <v>141</v>
      </c>
      <c r="E265" s="247" t="s">
        <v>19</v>
      </c>
      <c r="F265" s="248" t="s">
        <v>419</v>
      </c>
      <c r="G265" s="246"/>
      <c r="H265" s="249">
        <v>14.201000000000001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5" t="s">
        <v>141</v>
      </c>
      <c r="AU265" s="255" t="s">
        <v>81</v>
      </c>
      <c r="AV265" s="13" t="s">
        <v>81</v>
      </c>
      <c r="AW265" s="13" t="s">
        <v>33</v>
      </c>
      <c r="AX265" s="13" t="s">
        <v>72</v>
      </c>
      <c r="AY265" s="255" t="s">
        <v>128</v>
      </c>
    </row>
    <row r="266" s="16" customFormat="1">
      <c r="A266" s="16"/>
      <c r="B266" s="287"/>
      <c r="C266" s="288"/>
      <c r="D266" s="241" t="s">
        <v>141</v>
      </c>
      <c r="E266" s="289" t="s">
        <v>19</v>
      </c>
      <c r="F266" s="290" t="s">
        <v>412</v>
      </c>
      <c r="G266" s="288"/>
      <c r="H266" s="291">
        <v>14.201000000000001</v>
      </c>
      <c r="I266" s="292"/>
      <c r="J266" s="288"/>
      <c r="K266" s="288"/>
      <c r="L266" s="293"/>
      <c r="M266" s="294"/>
      <c r="N266" s="295"/>
      <c r="O266" s="295"/>
      <c r="P266" s="295"/>
      <c r="Q266" s="295"/>
      <c r="R266" s="295"/>
      <c r="S266" s="295"/>
      <c r="T266" s="29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97" t="s">
        <v>141</v>
      </c>
      <c r="AU266" s="297" t="s">
        <v>81</v>
      </c>
      <c r="AV266" s="16" t="s">
        <v>148</v>
      </c>
      <c r="AW266" s="16" t="s">
        <v>33</v>
      </c>
      <c r="AX266" s="16" t="s">
        <v>72</v>
      </c>
      <c r="AY266" s="297" t="s">
        <v>128</v>
      </c>
    </row>
    <row r="267" s="14" customFormat="1">
      <c r="A267" s="14"/>
      <c r="B267" s="256"/>
      <c r="C267" s="257"/>
      <c r="D267" s="241" t="s">
        <v>141</v>
      </c>
      <c r="E267" s="258" t="s">
        <v>19</v>
      </c>
      <c r="F267" s="259" t="s">
        <v>175</v>
      </c>
      <c r="G267" s="257"/>
      <c r="H267" s="260">
        <v>110.045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6" t="s">
        <v>141</v>
      </c>
      <c r="AU267" s="266" t="s">
        <v>81</v>
      </c>
      <c r="AV267" s="14" t="s">
        <v>135</v>
      </c>
      <c r="AW267" s="14" t="s">
        <v>33</v>
      </c>
      <c r="AX267" s="14" t="s">
        <v>79</v>
      </c>
      <c r="AY267" s="266" t="s">
        <v>128</v>
      </c>
    </row>
    <row r="268" s="2" customFormat="1" ht="21.75" customHeight="1">
      <c r="A268" s="40"/>
      <c r="B268" s="41"/>
      <c r="C268" s="228" t="s">
        <v>420</v>
      </c>
      <c r="D268" s="228" t="s">
        <v>130</v>
      </c>
      <c r="E268" s="229" t="s">
        <v>421</v>
      </c>
      <c r="F268" s="230" t="s">
        <v>422</v>
      </c>
      <c r="G268" s="231" t="s">
        <v>224</v>
      </c>
      <c r="H268" s="232">
        <v>2861.1700000000001</v>
      </c>
      <c r="I268" s="233"/>
      <c r="J268" s="234">
        <f>ROUND(I268*H268,2)</f>
        <v>0</v>
      </c>
      <c r="K268" s="230" t="s">
        <v>134</v>
      </c>
      <c r="L268" s="46"/>
      <c r="M268" s="235" t="s">
        <v>19</v>
      </c>
      <c r="N268" s="236" t="s">
        <v>43</v>
      </c>
      <c r="O268" s="86"/>
      <c r="P268" s="237">
        <f>O268*H268</f>
        <v>0</v>
      </c>
      <c r="Q268" s="237">
        <v>0</v>
      </c>
      <c r="R268" s="237">
        <f>Q268*H268</f>
        <v>0</v>
      </c>
      <c r="S268" s="237">
        <v>0</v>
      </c>
      <c r="T268" s="238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39" t="s">
        <v>135</v>
      </c>
      <c r="AT268" s="239" t="s">
        <v>130</v>
      </c>
      <c r="AU268" s="239" t="s">
        <v>81</v>
      </c>
      <c r="AY268" s="19" t="s">
        <v>128</v>
      </c>
      <c r="BE268" s="240">
        <f>IF(N268="základní",J268,0)</f>
        <v>0</v>
      </c>
      <c r="BF268" s="240">
        <f>IF(N268="snížená",J268,0)</f>
        <v>0</v>
      </c>
      <c r="BG268" s="240">
        <f>IF(N268="zákl. přenesená",J268,0)</f>
        <v>0</v>
      </c>
      <c r="BH268" s="240">
        <f>IF(N268="sníž. přenesená",J268,0)</f>
        <v>0</v>
      </c>
      <c r="BI268" s="240">
        <f>IF(N268="nulová",J268,0)</f>
        <v>0</v>
      </c>
      <c r="BJ268" s="19" t="s">
        <v>79</v>
      </c>
      <c r="BK268" s="240">
        <f>ROUND(I268*H268,2)</f>
        <v>0</v>
      </c>
      <c r="BL268" s="19" t="s">
        <v>135</v>
      </c>
      <c r="BM268" s="239" t="s">
        <v>423</v>
      </c>
    </row>
    <row r="269" s="2" customFormat="1">
      <c r="A269" s="40"/>
      <c r="B269" s="41"/>
      <c r="C269" s="42"/>
      <c r="D269" s="241" t="s">
        <v>137</v>
      </c>
      <c r="E269" s="42"/>
      <c r="F269" s="242" t="s">
        <v>408</v>
      </c>
      <c r="G269" s="42"/>
      <c r="H269" s="42"/>
      <c r="I269" s="148"/>
      <c r="J269" s="42"/>
      <c r="K269" s="42"/>
      <c r="L269" s="46"/>
      <c r="M269" s="243"/>
      <c r="N269" s="244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137</v>
      </c>
      <c r="AU269" s="19" t="s">
        <v>81</v>
      </c>
    </row>
    <row r="270" s="13" customFormat="1">
      <c r="A270" s="13"/>
      <c r="B270" s="245"/>
      <c r="C270" s="246"/>
      <c r="D270" s="241" t="s">
        <v>141</v>
      </c>
      <c r="E270" s="247" t="s">
        <v>19</v>
      </c>
      <c r="F270" s="248" t="s">
        <v>424</v>
      </c>
      <c r="G270" s="246"/>
      <c r="H270" s="249">
        <v>2861.1700000000001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5" t="s">
        <v>141</v>
      </c>
      <c r="AU270" s="255" t="s">
        <v>81</v>
      </c>
      <c r="AV270" s="13" t="s">
        <v>81</v>
      </c>
      <c r="AW270" s="13" t="s">
        <v>33</v>
      </c>
      <c r="AX270" s="13" t="s">
        <v>79</v>
      </c>
      <c r="AY270" s="255" t="s">
        <v>128</v>
      </c>
    </row>
    <row r="271" s="2" customFormat="1" ht="21.75" customHeight="1">
      <c r="A271" s="40"/>
      <c r="B271" s="41"/>
      <c r="C271" s="228" t="s">
        <v>425</v>
      </c>
      <c r="D271" s="228" t="s">
        <v>130</v>
      </c>
      <c r="E271" s="229" t="s">
        <v>426</v>
      </c>
      <c r="F271" s="230" t="s">
        <v>427</v>
      </c>
      <c r="G271" s="231" t="s">
        <v>224</v>
      </c>
      <c r="H271" s="232">
        <v>84.897000000000006</v>
      </c>
      <c r="I271" s="233"/>
      <c r="J271" s="234">
        <f>ROUND(I271*H271,2)</f>
        <v>0</v>
      </c>
      <c r="K271" s="230" t="s">
        <v>134</v>
      </c>
      <c r="L271" s="46"/>
      <c r="M271" s="235" t="s">
        <v>19</v>
      </c>
      <c r="N271" s="236" t="s">
        <v>43</v>
      </c>
      <c r="O271" s="86"/>
      <c r="P271" s="237">
        <f>O271*H271</f>
        <v>0</v>
      </c>
      <c r="Q271" s="237">
        <v>0</v>
      </c>
      <c r="R271" s="237">
        <f>Q271*H271</f>
        <v>0</v>
      </c>
      <c r="S271" s="237">
        <v>0</v>
      </c>
      <c r="T271" s="238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39" t="s">
        <v>135</v>
      </c>
      <c r="AT271" s="239" t="s">
        <v>130</v>
      </c>
      <c r="AU271" s="239" t="s">
        <v>81</v>
      </c>
      <c r="AY271" s="19" t="s">
        <v>128</v>
      </c>
      <c r="BE271" s="240">
        <f>IF(N271="základní",J271,0)</f>
        <v>0</v>
      </c>
      <c r="BF271" s="240">
        <f>IF(N271="snížená",J271,0)</f>
        <v>0</v>
      </c>
      <c r="BG271" s="240">
        <f>IF(N271="zákl. přenesená",J271,0)</f>
        <v>0</v>
      </c>
      <c r="BH271" s="240">
        <f>IF(N271="sníž. přenesená",J271,0)</f>
        <v>0</v>
      </c>
      <c r="BI271" s="240">
        <f>IF(N271="nulová",J271,0)</f>
        <v>0</v>
      </c>
      <c r="BJ271" s="19" t="s">
        <v>79</v>
      </c>
      <c r="BK271" s="240">
        <f>ROUND(I271*H271,2)</f>
        <v>0</v>
      </c>
      <c r="BL271" s="19" t="s">
        <v>135</v>
      </c>
      <c r="BM271" s="239" t="s">
        <v>428</v>
      </c>
    </row>
    <row r="272" s="2" customFormat="1">
      <c r="A272" s="40"/>
      <c r="B272" s="41"/>
      <c r="C272" s="42"/>
      <c r="D272" s="241" t="s">
        <v>137</v>
      </c>
      <c r="E272" s="42"/>
      <c r="F272" s="242" t="s">
        <v>429</v>
      </c>
      <c r="G272" s="42"/>
      <c r="H272" s="42"/>
      <c r="I272" s="148"/>
      <c r="J272" s="42"/>
      <c r="K272" s="42"/>
      <c r="L272" s="46"/>
      <c r="M272" s="243"/>
      <c r="N272" s="244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137</v>
      </c>
      <c r="AU272" s="19" t="s">
        <v>81</v>
      </c>
    </row>
    <row r="273" s="13" customFormat="1">
      <c r="A273" s="13"/>
      <c r="B273" s="245"/>
      <c r="C273" s="246"/>
      <c r="D273" s="241" t="s">
        <v>141</v>
      </c>
      <c r="E273" s="247" t="s">
        <v>19</v>
      </c>
      <c r="F273" s="248" t="s">
        <v>430</v>
      </c>
      <c r="G273" s="246"/>
      <c r="H273" s="249">
        <v>84.897000000000006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5" t="s">
        <v>141</v>
      </c>
      <c r="AU273" s="255" t="s">
        <v>81</v>
      </c>
      <c r="AV273" s="13" t="s">
        <v>81</v>
      </c>
      <c r="AW273" s="13" t="s">
        <v>33</v>
      </c>
      <c r="AX273" s="13" t="s">
        <v>79</v>
      </c>
      <c r="AY273" s="255" t="s">
        <v>128</v>
      </c>
    </row>
    <row r="274" s="2" customFormat="1" ht="21.75" customHeight="1">
      <c r="A274" s="40"/>
      <c r="B274" s="41"/>
      <c r="C274" s="228" t="s">
        <v>431</v>
      </c>
      <c r="D274" s="228" t="s">
        <v>130</v>
      </c>
      <c r="E274" s="229" t="s">
        <v>432</v>
      </c>
      <c r="F274" s="230" t="s">
        <v>433</v>
      </c>
      <c r="G274" s="231" t="s">
        <v>224</v>
      </c>
      <c r="H274" s="232">
        <v>14.201000000000001</v>
      </c>
      <c r="I274" s="233"/>
      <c r="J274" s="234">
        <f>ROUND(I274*H274,2)</f>
        <v>0</v>
      </c>
      <c r="K274" s="230" t="s">
        <v>134</v>
      </c>
      <c r="L274" s="46"/>
      <c r="M274" s="235" t="s">
        <v>19</v>
      </c>
      <c r="N274" s="236" t="s">
        <v>43</v>
      </c>
      <c r="O274" s="86"/>
      <c r="P274" s="237">
        <f>O274*H274</f>
        <v>0</v>
      </c>
      <c r="Q274" s="237">
        <v>0</v>
      </c>
      <c r="R274" s="237">
        <f>Q274*H274</f>
        <v>0</v>
      </c>
      <c r="S274" s="237">
        <v>0</v>
      </c>
      <c r="T274" s="238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39" t="s">
        <v>135</v>
      </c>
      <c r="AT274" s="239" t="s">
        <v>130</v>
      </c>
      <c r="AU274" s="239" t="s">
        <v>81</v>
      </c>
      <c r="AY274" s="19" t="s">
        <v>128</v>
      </c>
      <c r="BE274" s="240">
        <f>IF(N274="základní",J274,0)</f>
        <v>0</v>
      </c>
      <c r="BF274" s="240">
        <f>IF(N274="snížená",J274,0)</f>
        <v>0</v>
      </c>
      <c r="BG274" s="240">
        <f>IF(N274="zákl. přenesená",J274,0)</f>
        <v>0</v>
      </c>
      <c r="BH274" s="240">
        <f>IF(N274="sníž. přenesená",J274,0)</f>
        <v>0</v>
      </c>
      <c r="BI274" s="240">
        <f>IF(N274="nulová",J274,0)</f>
        <v>0</v>
      </c>
      <c r="BJ274" s="19" t="s">
        <v>79</v>
      </c>
      <c r="BK274" s="240">
        <f>ROUND(I274*H274,2)</f>
        <v>0</v>
      </c>
      <c r="BL274" s="19" t="s">
        <v>135</v>
      </c>
      <c r="BM274" s="239" t="s">
        <v>434</v>
      </c>
    </row>
    <row r="275" s="2" customFormat="1">
      <c r="A275" s="40"/>
      <c r="B275" s="41"/>
      <c r="C275" s="42"/>
      <c r="D275" s="241" t="s">
        <v>137</v>
      </c>
      <c r="E275" s="42"/>
      <c r="F275" s="242" t="s">
        <v>429</v>
      </c>
      <c r="G275" s="42"/>
      <c r="H275" s="42"/>
      <c r="I275" s="148"/>
      <c r="J275" s="42"/>
      <c r="K275" s="42"/>
      <c r="L275" s="46"/>
      <c r="M275" s="243"/>
      <c r="N275" s="244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137</v>
      </c>
      <c r="AU275" s="19" t="s">
        <v>81</v>
      </c>
    </row>
    <row r="276" s="13" customFormat="1">
      <c r="A276" s="13"/>
      <c r="B276" s="245"/>
      <c r="C276" s="246"/>
      <c r="D276" s="241" t="s">
        <v>141</v>
      </c>
      <c r="E276" s="247" t="s">
        <v>19</v>
      </c>
      <c r="F276" s="248" t="s">
        <v>435</v>
      </c>
      <c r="G276" s="246"/>
      <c r="H276" s="249">
        <v>14.201000000000001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5" t="s">
        <v>141</v>
      </c>
      <c r="AU276" s="255" t="s">
        <v>81</v>
      </c>
      <c r="AV276" s="13" t="s">
        <v>81</v>
      </c>
      <c r="AW276" s="13" t="s">
        <v>33</v>
      </c>
      <c r="AX276" s="13" t="s">
        <v>79</v>
      </c>
      <c r="AY276" s="255" t="s">
        <v>128</v>
      </c>
    </row>
    <row r="277" s="2" customFormat="1" ht="21.75" customHeight="1">
      <c r="A277" s="40"/>
      <c r="B277" s="41"/>
      <c r="C277" s="228" t="s">
        <v>436</v>
      </c>
      <c r="D277" s="228" t="s">
        <v>130</v>
      </c>
      <c r="E277" s="229" t="s">
        <v>437</v>
      </c>
      <c r="F277" s="230" t="s">
        <v>223</v>
      </c>
      <c r="G277" s="231" t="s">
        <v>224</v>
      </c>
      <c r="H277" s="232">
        <v>10.946999999999999</v>
      </c>
      <c r="I277" s="233"/>
      <c r="J277" s="234">
        <f>ROUND(I277*H277,2)</f>
        <v>0</v>
      </c>
      <c r="K277" s="230" t="s">
        <v>134</v>
      </c>
      <c r="L277" s="46"/>
      <c r="M277" s="235" t="s">
        <v>19</v>
      </c>
      <c r="N277" s="236" t="s">
        <v>43</v>
      </c>
      <c r="O277" s="86"/>
      <c r="P277" s="237">
        <f>O277*H277</f>
        <v>0</v>
      </c>
      <c r="Q277" s="237">
        <v>0</v>
      </c>
      <c r="R277" s="237">
        <f>Q277*H277</f>
        <v>0</v>
      </c>
      <c r="S277" s="237">
        <v>0</v>
      </c>
      <c r="T277" s="238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39" t="s">
        <v>135</v>
      </c>
      <c r="AT277" s="239" t="s">
        <v>130</v>
      </c>
      <c r="AU277" s="239" t="s">
        <v>81</v>
      </c>
      <c r="AY277" s="19" t="s">
        <v>128</v>
      </c>
      <c r="BE277" s="240">
        <f>IF(N277="základní",J277,0)</f>
        <v>0</v>
      </c>
      <c r="BF277" s="240">
        <f>IF(N277="snížená",J277,0)</f>
        <v>0</v>
      </c>
      <c r="BG277" s="240">
        <f>IF(N277="zákl. přenesená",J277,0)</f>
        <v>0</v>
      </c>
      <c r="BH277" s="240">
        <f>IF(N277="sníž. přenesená",J277,0)</f>
        <v>0</v>
      </c>
      <c r="BI277" s="240">
        <f>IF(N277="nulová",J277,0)</f>
        <v>0</v>
      </c>
      <c r="BJ277" s="19" t="s">
        <v>79</v>
      </c>
      <c r="BK277" s="240">
        <f>ROUND(I277*H277,2)</f>
        <v>0</v>
      </c>
      <c r="BL277" s="19" t="s">
        <v>135</v>
      </c>
      <c r="BM277" s="239" t="s">
        <v>438</v>
      </c>
    </row>
    <row r="278" s="2" customFormat="1">
      <c r="A278" s="40"/>
      <c r="B278" s="41"/>
      <c r="C278" s="42"/>
      <c r="D278" s="241" t="s">
        <v>137</v>
      </c>
      <c r="E278" s="42"/>
      <c r="F278" s="242" t="s">
        <v>429</v>
      </c>
      <c r="G278" s="42"/>
      <c r="H278" s="42"/>
      <c r="I278" s="148"/>
      <c r="J278" s="42"/>
      <c r="K278" s="42"/>
      <c r="L278" s="46"/>
      <c r="M278" s="243"/>
      <c r="N278" s="244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137</v>
      </c>
      <c r="AU278" s="19" t="s">
        <v>81</v>
      </c>
    </row>
    <row r="279" s="13" customFormat="1">
      <c r="A279" s="13"/>
      <c r="B279" s="245"/>
      <c r="C279" s="246"/>
      <c r="D279" s="241" t="s">
        <v>141</v>
      </c>
      <c r="E279" s="247" t="s">
        <v>19</v>
      </c>
      <c r="F279" s="248" t="s">
        <v>439</v>
      </c>
      <c r="G279" s="246"/>
      <c r="H279" s="249">
        <v>10.946999999999999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5" t="s">
        <v>141</v>
      </c>
      <c r="AU279" s="255" t="s">
        <v>81</v>
      </c>
      <c r="AV279" s="13" t="s">
        <v>81</v>
      </c>
      <c r="AW279" s="13" t="s">
        <v>33</v>
      </c>
      <c r="AX279" s="13" t="s">
        <v>79</v>
      </c>
      <c r="AY279" s="255" t="s">
        <v>128</v>
      </c>
    </row>
    <row r="280" s="12" customFormat="1" ht="22.8" customHeight="1">
      <c r="A280" s="12"/>
      <c r="B280" s="212"/>
      <c r="C280" s="213"/>
      <c r="D280" s="214" t="s">
        <v>71</v>
      </c>
      <c r="E280" s="226" t="s">
        <v>440</v>
      </c>
      <c r="F280" s="226" t="s">
        <v>441</v>
      </c>
      <c r="G280" s="213"/>
      <c r="H280" s="213"/>
      <c r="I280" s="216"/>
      <c r="J280" s="227">
        <f>BK280</f>
        <v>0</v>
      </c>
      <c r="K280" s="213"/>
      <c r="L280" s="218"/>
      <c r="M280" s="219"/>
      <c r="N280" s="220"/>
      <c r="O280" s="220"/>
      <c r="P280" s="221">
        <f>P281</f>
        <v>0</v>
      </c>
      <c r="Q280" s="220"/>
      <c r="R280" s="221">
        <f>R281</f>
        <v>0</v>
      </c>
      <c r="S280" s="220"/>
      <c r="T280" s="222">
        <f>T281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3" t="s">
        <v>79</v>
      </c>
      <c r="AT280" s="224" t="s">
        <v>71</v>
      </c>
      <c r="AU280" s="224" t="s">
        <v>79</v>
      </c>
      <c r="AY280" s="223" t="s">
        <v>128</v>
      </c>
      <c r="BK280" s="225">
        <f>BK281</f>
        <v>0</v>
      </c>
    </row>
    <row r="281" s="2" customFormat="1" ht="21.75" customHeight="1">
      <c r="A281" s="40"/>
      <c r="B281" s="41"/>
      <c r="C281" s="228" t="s">
        <v>442</v>
      </c>
      <c r="D281" s="228" t="s">
        <v>130</v>
      </c>
      <c r="E281" s="229" t="s">
        <v>443</v>
      </c>
      <c r="F281" s="230" t="s">
        <v>444</v>
      </c>
      <c r="G281" s="231" t="s">
        <v>224</v>
      </c>
      <c r="H281" s="232">
        <v>235.62799999999999</v>
      </c>
      <c r="I281" s="233"/>
      <c r="J281" s="234">
        <f>ROUND(I281*H281,2)</f>
        <v>0</v>
      </c>
      <c r="K281" s="230" t="s">
        <v>134</v>
      </c>
      <c r="L281" s="46"/>
      <c r="M281" s="298" t="s">
        <v>19</v>
      </c>
      <c r="N281" s="299" t="s">
        <v>43</v>
      </c>
      <c r="O281" s="300"/>
      <c r="P281" s="301">
        <f>O281*H281</f>
        <v>0</v>
      </c>
      <c r="Q281" s="301">
        <v>0</v>
      </c>
      <c r="R281" s="301">
        <f>Q281*H281</f>
        <v>0</v>
      </c>
      <c r="S281" s="301">
        <v>0</v>
      </c>
      <c r="T281" s="302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39" t="s">
        <v>135</v>
      </c>
      <c r="AT281" s="239" t="s">
        <v>130</v>
      </c>
      <c r="AU281" s="239" t="s">
        <v>81</v>
      </c>
      <c r="AY281" s="19" t="s">
        <v>128</v>
      </c>
      <c r="BE281" s="240">
        <f>IF(N281="základní",J281,0)</f>
        <v>0</v>
      </c>
      <c r="BF281" s="240">
        <f>IF(N281="snížená",J281,0)</f>
        <v>0</v>
      </c>
      <c r="BG281" s="240">
        <f>IF(N281="zákl. přenesená",J281,0)</f>
        <v>0</v>
      </c>
      <c r="BH281" s="240">
        <f>IF(N281="sníž. přenesená",J281,0)</f>
        <v>0</v>
      </c>
      <c r="BI281" s="240">
        <f>IF(N281="nulová",J281,0)</f>
        <v>0</v>
      </c>
      <c r="BJ281" s="19" t="s">
        <v>79</v>
      </c>
      <c r="BK281" s="240">
        <f>ROUND(I281*H281,2)</f>
        <v>0</v>
      </c>
      <c r="BL281" s="19" t="s">
        <v>135</v>
      </c>
      <c r="BM281" s="239" t="s">
        <v>445</v>
      </c>
    </row>
    <row r="282" s="2" customFormat="1" ht="6.96" customHeight="1">
      <c r="A282" s="40"/>
      <c r="B282" s="61"/>
      <c r="C282" s="62"/>
      <c r="D282" s="62"/>
      <c r="E282" s="62"/>
      <c r="F282" s="62"/>
      <c r="G282" s="62"/>
      <c r="H282" s="62"/>
      <c r="I282" s="177"/>
      <c r="J282" s="62"/>
      <c r="K282" s="62"/>
      <c r="L282" s="46"/>
      <c r="M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</row>
  </sheetData>
  <sheetProtection sheet="1" autoFilter="0" formatColumns="0" formatRows="0" objects="1" scenarios="1" spinCount="100000" saltValue="4HEtjaQH8gySvnFHIjEzk8gQsSH28ZfrHcJyd7g+u95QYJ7q2e6vKf9pxR6zysVsPdTs54l5FHSurR2WkLZPJQ==" hashValue="BPWolGItJ54RlnhSlXeVpb9m/yo7avu5EV6c4J0ciVJDL9AfOmlCa3xv9/oJyf87ue0hMYXfQMLXc5QZ/DH1ig==" algorithmName="SHA-512" password="CC35"/>
  <autoFilter ref="C92:K28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81</v>
      </c>
    </row>
    <row r="4" s="1" customFormat="1" ht="24.96" customHeight="1">
      <c r="B4" s="22"/>
      <c r="D4" s="144" t="s">
        <v>97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Břeclav - parkoviště Na Valtické</v>
      </c>
      <c r="F7" s="146"/>
      <c r="G7" s="146"/>
      <c r="H7" s="146"/>
      <c r="I7" s="140"/>
      <c r="L7" s="22"/>
    </row>
    <row r="8" s="1" customFormat="1" ht="12" customHeight="1">
      <c r="B8" s="22"/>
      <c r="D8" s="146" t="s">
        <v>98</v>
      </c>
      <c r="I8" s="140"/>
      <c r="L8" s="22"/>
    </row>
    <row r="9" s="2" customFormat="1" ht="16.5" customHeight="1">
      <c r="A9" s="40"/>
      <c r="B9" s="46"/>
      <c r="C9" s="40"/>
      <c r="D9" s="40"/>
      <c r="E9" s="147" t="s">
        <v>446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100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446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19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51" t="s">
        <v>23</v>
      </c>
      <c r="J14" s="152" t="str">
        <f>'Rekapitulace stavby'!AN8</f>
        <v>14. 1. 2020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8"/>
      <c r="J15" s="40"/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51" t="s">
        <v>26</v>
      </c>
      <c r="J16" s="135" t="s">
        <v>19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51" t="s">
        <v>28</v>
      </c>
      <c r="J17" s="135" t="s">
        <v>19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29</v>
      </c>
      <c r="E19" s="40"/>
      <c r="F19" s="40"/>
      <c r="G19" s="40"/>
      <c r="H19" s="40"/>
      <c r="I19" s="151" t="s">
        <v>26</v>
      </c>
      <c r="J19" s="35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51" t="s">
        <v>28</v>
      </c>
      <c r="J20" s="35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31</v>
      </c>
      <c r="E22" s="40"/>
      <c r="F22" s="40"/>
      <c r="G22" s="40"/>
      <c r="H22" s="40"/>
      <c r="I22" s="151" t="s">
        <v>26</v>
      </c>
      <c r="J22" s="135" t="str">
        <f>IF('Rekapitulace stavby'!AN16="","",'Rekapitulace stavby'!AN16)</f>
        <v/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51" t="s">
        <v>28</v>
      </c>
      <c r="J23" s="135" t="str">
        <f>IF('Rekapitulace stavby'!AN17="","",'Rekapitulace stavby'!AN17)</f>
        <v/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34</v>
      </c>
      <c r="E25" s="40"/>
      <c r="F25" s="40"/>
      <c r="G25" s="40"/>
      <c r="H25" s="40"/>
      <c r="I25" s="151" t="s">
        <v>26</v>
      </c>
      <c r="J25" s="135" t="s">
        <v>19</v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51" t="s">
        <v>28</v>
      </c>
      <c r="J26" s="135" t="s">
        <v>19</v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36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3"/>
      <c r="B29" s="154"/>
      <c r="C29" s="153"/>
      <c r="D29" s="153"/>
      <c r="E29" s="155" t="s">
        <v>19</v>
      </c>
      <c r="F29" s="155"/>
      <c r="G29" s="155"/>
      <c r="H29" s="155"/>
      <c r="I29" s="156"/>
      <c r="J29" s="153"/>
      <c r="K29" s="153"/>
      <c r="L29" s="157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0" t="s">
        <v>38</v>
      </c>
      <c r="E32" s="40"/>
      <c r="F32" s="40"/>
      <c r="G32" s="40"/>
      <c r="H32" s="40"/>
      <c r="I32" s="148"/>
      <c r="J32" s="161">
        <f>ROUND(J93,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8"/>
      <c r="E33" s="158"/>
      <c r="F33" s="158"/>
      <c r="G33" s="158"/>
      <c r="H33" s="158"/>
      <c r="I33" s="159"/>
      <c r="J33" s="158"/>
      <c r="K33" s="158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2" t="s">
        <v>40</v>
      </c>
      <c r="G34" s="40"/>
      <c r="H34" s="40"/>
      <c r="I34" s="163" t="s">
        <v>39</v>
      </c>
      <c r="J34" s="162" t="s">
        <v>41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42</v>
      </c>
      <c r="E35" s="146" t="s">
        <v>43</v>
      </c>
      <c r="F35" s="165">
        <f>ROUND((SUM(BE93:BE249)),  2)</f>
        <v>0</v>
      </c>
      <c r="G35" s="40"/>
      <c r="H35" s="40"/>
      <c r="I35" s="166">
        <v>0.20999999999999999</v>
      </c>
      <c r="J35" s="165">
        <f>ROUND(((SUM(BE93:BE249))*I35),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44</v>
      </c>
      <c r="F36" s="165">
        <f>ROUND((SUM(BF93:BF249)),  2)</f>
        <v>0</v>
      </c>
      <c r="G36" s="40"/>
      <c r="H36" s="40"/>
      <c r="I36" s="166">
        <v>0.14999999999999999</v>
      </c>
      <c r="J36" s="165">
        <f>ROUND(((SUM(BF93:BF249))*I36),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45</v>
      </c>
      <c r="F37" s="165">
        <f>ROUND((SUM(BG93:BG249)),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46</v>
      </c>
      <c r="F38" s="165">
        <f>ROUND((SUM(BH93:BH249)),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47</v>
      </c>
      <c r="F39" s="165">
        <f>ROUND((SUM(BI93:BI249)),  2)</f>
        <v>0</v>
      </c>
      <c r="G39" s="40"/>
      <c r="H39" s="40"/>
      <c r="I39" s="166">
        <v>0</v>
      </c>
      <c r="J39" s="165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48</v>
      </c>
      <c r="E41" s="169"/>
      <c r="F41" s="169"/>
      <c r="G41" s="170" t="s">
        <v>49</v>
      </c>
      <c r="H41" s="171" t="s">
        <v>50</v>
      </c>
      <c r="I41" s="172"/>
      <c r="J41" s="173">
        <f>SUM(J32:J39)</f>
        <v>0</v>
      </c>
      <c r="K41" s="174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5"/>
      <c r="C42" s="176"/>
      <c r="D42" s="176"/>
      <c r="E42" s="176"/>
      <c r="F42" s="176"/>
      <c r="G42" s="176"/>
      <c r="H42" s="176"/>
      <c r="I42" s="177"/>
      <c r="J42" s="176"/>
      <c r="K42" s="176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8"/>
      <c r="C46" s="179"/>
      <c r="D46" s="179"/>
      <c r="E46" s="179"/>
      <c r="F46" s="179"/>
      <c r="G46" s="179"/>
      <c r="H46" s="179"/>
      <c r="I46" s="180"/>
      <c r="J46" s="179"/>
      <c r="K46" s="179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101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1" t="str">
        <f>E7</f>
        <v>Břeclav - parkoviště Na Valtické</v>
      </c>
      <c r="F50" s="34"/>
      <c r="G50" s="34"/>
      <c r="H50" s="34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98</v>
      </c>
      <c r="D51" s="24"/>
      <c r="E51" s="24"/>
      <c r="F51" s="24"/>
      <c r="G51" s="24"/>
      <c r="H51" s="24"/>
      <c r="I51" s="140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81" t="s">
        <v>446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100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102 - Parkovací stání kolmá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Břeclav</v>
      </c>
      <c r="G56" s="42"/>
      <c r="H56" s="42"/>
      <c r="I56" s="151" t="s">
        <v>23</v>
      </c>
      <c r="J56" s="74" t="str">
        <f>IF(J14="","",J14)</f>
        <v>14. 1. 2020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Břeclav</v>
      </c>
      <c r="G58" s="42"/>
      <c r="H58" s="42"/>
      <c r="I58" s="151" t="s">
        <v>31</v>
      </c>
      <c r="J58" s="38" t="str">
        <f>E23</f>
        <v xml:space="preserve"> 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151" t="s">
        <v>34</v>
      </c>
      <c r="J59" s="38" t="str">
        <f>E26</f>
        <v>ViaDesigne s.r.o.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2" t="s">
        <v>102</v>
      </c>
      <c r="D61" s="183"/>
      <c r="E61" s="183"/>
      <c r="F61" s="183"/>
      <c r="G61" s="183"/>
      <c r="H61" s="183"/>
      <c r="I61" s="184"/>
      <c r="J61" s="185" t="s">
        <v>103</v>
      </c>
      <c r="K61" s="183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6" t="s">
        <v>70</v>
      </c>
      <c r="D63" s="42"/>
      <c r="E63" s="42"/>
      <c r="F63" s="42"/>
      <c r="G63" s="42"/>
      <c r="H63" s="42"/>
      <c r="I63" s="148"/>
      <c r="J63" s="104">
        <f>J93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104</v>
      </c>
    </row>
    <row r="64" s="9" customFormat="1" ht="24.96" customHeight="1">
      <c r="A64" s="9"/>
      <c r="B64" s="187"/>
      <c r="C64" s="188"/>
      <c r="D64" s="189" t="s">
        <v>105</v>
      </c>
      <c r="E64" s="190"/>
      <c r="F64" s="190"/>
      <c r="G64" s="190"/>
      <c r="H64" s="190"/>
      <c r="I64" s="191"/>
      <c r="J64" s="192">
        <f>J94</f>
        <v>0</v>
      </c>
      <c r="K64" s="188"/>
      <c r="L64" s="19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4"/>
      <c r="C65" s="127"/>
      <c r="D65" s="195" t="s">
        <v>106</v>
      </c>
      <c r="E65" s="196"/>
      <c r="F65" s="196"/>
      <c r="G65" s="196"/>
      <c r="H65" s="196"/>
      <c r="I65" s="197"/>
      <c r="J65" s="198">
        <f>J95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4"/>
      <c r="C66" s="127"/>
      <c r="D66" s="195" t="s">
        <v>107</v>
      </c>
      <c r="E66" s="196"/>
      <c r="F66" s="196"/>
      <c r="G66" s="196"/>
      <c r="H66" s="196"/>
      <c r="I66" s="197"/>
      <c r="J66" s="198">
        <f>J160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4"/>
      <c r="C67" s="127"/>
      <c r="D67" s="195" t="s">
        <v>108</v>
      </c>
      <c r="E67" s="196"/>
      <c r="F67" s="196"/>
      <c r="G67" s="196"/>
      <c r="H67" s="196"/>
      <c r="I67" s="197"/>
      <c r="J67" s="198">
        <f>J166</f>
        <v>0</v>
      </c>
      <c r="K67" s="127"/>
      <c r="L67" s="19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4"/>
      <c r="C68" s="127"/>
      <c r="D68" s="195" t="s">
        <v>109</v>
      </c>
      <c r="E68" s="196"/>
      <c r="F68" s="196"/>
      <c r="G68" s="196"/>
      <c r="H68" s="196"/>
      <c r="I68" s="197"/>
      <c r="J68" s="198">
        <f>J186</f>
        <v>0</v>
      </c>
      <c r="K68" s="127"/>
      <c r="L68" s="19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4"/>
      <c r="C69" s="127"/>
      <c r="D69" s="195" t="s">
        <v>110</v>
      </c>
      <c r="E69" s="196"/>
      <c r="F69" s="196"/>
      <c r="G69" s="196"/>
      <c r="H69" s="196"/>
      <c r="I69" s="197"/>
      <c r="J69" s="198">
        <f>J190</f>
        <v>0</v>
      </c>
      <c r="K69" s="127"/>
      <c r="L69" s="19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4"/>
      <c r="C70" s="127"/>
      <c r="D70" s="195" t="s">
        <v>111</v>
      </c>
      <c r="E70" s="196"/>
      <c r="F70" s="196"/>
      <c r="G70" s="196"/>
      <c r="H70" s="196"/>
      <c r="I70" s="197"/>
      <c r="J70" s="198">
        <f>J228</f>
        <v>0</v>
      </c>
      <c r="K70" s="127"/>
      <c r="L70" s="19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4"/>
      <c r="C71" s="127"/>
      <c r="D71" s="195" t="s">
        <v>112</v>
      </c>
      <c r="E71" s="196"/>
      <c r="F71" s="196"/>
      <c r="G71" s="196"/>
      <c r="H71" s="196"/>
      <c r="I71" s="197"/>
      <c r="J71" s="198">
        <f>J248</f>
        <v>0</v>
      </c>
      <c r="K71" s="127"/>
      <c r="L71" s="19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148"/>
      <c r="J72" s="42"/>
      <c r="K72" s="4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177"/>
      <c r="J73" s="62"/>
      <c r="K73" s="62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180"/>
      <c r="J77" s="64"/>
      <c r="K77" s="64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113</v>
      </c>
      <c r="D78" s="42"/>
      <c r="E78" s="42"/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148"/>
      <c r="J80" s="42"/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81" t="str">
        <f>E7</f>
        <v>Břeclav - parkoviště Na Valtické</v>
      </c>
      <c r="F81" s="34"/>
      <c r="G81" s="34"/>
      <c r="H81" s="34"/>
      <c r="I81" s="148"/>
      <c r="J81" s="42"/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98</v>
      </c>
      <c r="D82" s="24"/>
      <c r="E82" s="24"/>
      <c r="F82" s="24"/>
      <c r="G82" s="24"/>
      <c r="H82" s="24"/>
      <c r="I82" s="140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81" t="s">
        <v>446</v>
      </c>
      <c r="F83" s="42"/>
      <c r="G83" s="42"/>
      <c r="H83" s="42"/>
      <c r="I83" s="148"/>
      <c r="J83" s="42"/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100</v>
      </c>
      <c r="D84" s="42"/>
      <c r="E84" s="42"/>
      <c r="F84" s="42"/>
      <c r="G84" s="42"/>
      <c r="H84" s="42"/>
      <c r="I84" s="148"/>
      <c r="J84" s="42"/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SO 102 - Parkovací stání kolmá</v>
      </c>
      <c r="F85" s="42"/>
      <c r="G85" s="42"/>
      <c r="H85" s="42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148"/>
      <c r="J86" s="42"/>
      <c r="K86" s="42"/>
      <c r="L86" s="14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F14</f>
        <v>Břeclav</v>
      </c>
      <c r="G87" s="42"/>
      <c r="H87" s="42"/>
      <c r="I87" s="151" t="s">
        <v>23</v>
      </c>
      <c r="J87" s="74" t="str">
        <f>IF(J14="","",J14)</f>
        <v>14. 1. 2020</v>
      </c>
      <c r="K87" s="42"/>
      <c r="L87" s="14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148"/>
      <c r="J88" s="42"/>
      <c r="K88" s="42"/>
      <c r="L88" s="14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E17</f>
        <v>Město Břeclav</v>
      </c>
      <c r="G89" s="42"/>
      <c r="H89" s="42"/>
      <c r="I89" s="151" t="s">
        <v>31</v>
      </c>
      <c r="J89" s="38" t="str">
        <f>E23</f>
        <v xml:space="preserve"> </v>
      </c>
      <c r="K89" s="42"/>
      <c r="L89" s="14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29</v>
      </c>
      <c r="D90" s="42"/>
      <c r="E90" s="42"/>
      <c r="F90" s="29" t="str">
        <f>IF(E20="","",E20)</f>
        <v>Vyplň údaj</v>
      </c>
      <c r="G90" s="42"/>
      <c r="H90" s="42"/>
      <c r="I90" s="151" t="s">
        <v>34</v>
      </c>
      <c r="J90" s="38" t="str">
        <f>E26</f>
        <v>ViaDesigne s.r.o.</v>
      </c>
      <c r="K90" s="42"/>
      <c r="L90" s="14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148"/>
      <c r="J91" s="42"/>
      <c r="K91" s="42"/>
      <c r="L91" s="14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200"/>
      <c r="B92" s="201"/>
      <c r="C92" s="202" t="s">
        <v>114</v>
      </c>
      <c r="D92" s="203" t="s">
        <v>57</v>
      </c>
      <c r="E92" s="203" t="s">
        <v>53</v>
      </c>
      <c r="F92" s="203" t="s">
        <v>54</v>
      </c>
      <c r="G92" s="203" t="s">
        <v>115</v>
      </c>
      <c r="H92" s="203" t="s">
        <v>116</v>
      </c>
      <c r="I92" s="204" t="s">
        <v>117</v>
      </c>
      <c r="J92" s="203" t="s">
        <v>103</v>
      </c>
      <c r="K92" s="205" t="s">
        <v>118</v>
      </c>
      <c r="L92" s="206"/>
      <c r="M92" s="94" t="s">
        <v>19</v>
      </c>
      <c r="N92" s="95" t="s">
        <v>42</v>
      </c>
      <c r="O92" s="95" t="s">
        <v>119</v>
      </c>
      <c r="P92" s="95" t="s">
        <v>120</v>
      </c>
      <c r="Q92" s="95" t="s">
        <v>121</v>
      </c>
      <c r="R92" s="95" t="s">
        <v>122</v>
      </c>
      <c r="S92" s="95" t="s">
        <v>123</v>
      </c>
      <c r="T92" s="96" t="s">
        <v>124</v>
      </c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</row>
    <row r="93" s="2" customFormat="1" ht="22.8" customHeight="1">
      <c r="A93" s="40"/>
      <c r="B93" s="41"/>
      <c r="C93" s="101" t="s">
        <v>125</v>
      </c>
      <c r="D93" s="42"/>
      <c r="E93" s="42"/>
      <c r="F93" s="42"/>
      <c r="G93" s="42"/>
      <c r="H93" s="42"/>
      <c r="I93" s="148"/>
      <c r="J93" s="207">
        <f>BK93</f>
        <v>0</v>
      </c>
      <c r="K93" s="42"/>
      <c r="L93" s="46"/>
      <c r="M93" s="97"/>
      <c r="N93" s="208"/>
      <c r="O93" s="98"/>
      <c r="P93" s="209">
        <f>P94</f>
        <v>0</v>
      </c>
      <c r="Q93" s="98"/>
      <c r="R93" s="209">
        <f>R94</f>
        <v>132.40108785999999</v>
      </c>
      <c r="S93" s="98"/>
      <c r="T93" s="210">
        <f>T94</f>
        <v>33.310999999999993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71</v>
      </c>
      <c r="AU93" s="19" t="s">
        <v>104</v>
      </c>
      <c r="BK93" s="211">
        <f>BK94</f>
        <v>0</v>
      </c>
    </row>
    <row r="94" s="12" customFormat="1" ht="25.92" customHeight="1">
      <c r="A94" s="12"/>
      <c r="B94" s="212"/>
      <c r="C94" s="213"/>
      <c r="D94" s="214" t="s">
        <v>71</v>
      </c>
      <c r="E94" s="215" t="s">
        <v>126</v>
      </c>
      <c r="F94" s="215" t="s">
        <v>127</v>
      </c>
      <c r="G94" s="213"/>
      <c r="H94" s="213"/>
      <c r="I94" s="216"/>
      <c r="J94" s="217">
        <f>BK94</f>
        <v>0</v>
      </c>
      <c r="K94" s="213"/>
      <c r="L94" s="218"/>
      <c r="M94" s="219"/>
      <c r="N94" s="220"/>
      <c r="O94" s="220"/>
      <c r="P94" s="221">
        <f>P95+P160+P166+P186+P190+P228+P248</f>
        <v>0</v>
      </c>
      <c r="Q94" s="220"/>
      <c r="R94" s="221">
        <f>R95+R160+R166+R186+R190+R228+R248</f>
        <v>132.40108785999999</v>
      </c>
      <c r="S94" s="220"/>
      <c r="T94" s="222">
        <f>T95+T160+T166+T186+T190+T228+T248</f>
        <v>33.310999999999993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23" t="s">
        <v>79</v>
      </c>
      <c r="AT94" s="224" t="s">
        <v>71</v>
      </c>
      <c r="AU94" s="224" t="s">
        <v>72</v>
      </c>
      <c r="AY94" s="223" t="s">
        <v>128</v>
      </c>
      <c r="BK94" s="225">
        <f>BK95+BK160+BK166+BK186+BK190+BK228+BK248</f>
        <v>0</v>
      </c>
    </row>
    <row r="95" s="12" customFormat="1" ht="22.8" customHeight="1">
      <c r="A95" s="12"/>
      <c r="B95" s="212"/>
      <c r="C95" s="213"/>
      <c r="D95" s="214" t="s">
        <v>71</v>
      </c>
      <c r="E95" s="226" t="s">
        <v>79</v>
      </c>
      <c r="F95" s="226" t="s">
        <v>129</v>
      </c>
      <c r="G95" s="213"/>
      <c r="H95" s="213"/>
      <c r="I95" s="216"/>
      <c r="J95" s="227">
        <f>BK95</f>
        <v>0</v>
      </c>
      <c r="K95" s="213"/>
      <c r="L95" s="218"/>
      <c r="M95" s="219"/>
      <c r="N95" s="220"/>
      <c r="O95" s="220"/>
      <c r="P95" s="221">
        <f>SUM(P96:P159)</f>
        <v>0</v>
      </c>
      <c r="Q95" s="220"/>
      <c r="R95" s="221">
        <f>SUM(R96:R159)</f>
        <v>0.002434</v>
      </c>
      <c r="S95" s="220"/>
      <c r="T95" s="222">
        <f>SUM(T96:T159)</f>
        <v>33.310999999999993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23" t="s">
        <v>79</v>
      </c>
      <c r="AT95" s="224" t="s">
        <v>71</v>
      </c>
      <c r="AU95" s="224" t="s">
        <v>79</v>
      </c>
      <c r="AY95" s="223" t="s">
        <v>128</v>
      </c>
      <c r="BK95" s="225">
        <f>SUM(BK96:BK159)</f>
        <v>0</v>
      </c>
    </row>
    <row r="96" s="2" customFormat="1" ht="21.75" customHeight="1">
      <c r="A96" s="40"/>
      <c r="B96" s="41"/>
      <c r="C96" s="228" t="s">
        <v>79</v>
      </c>
      <c r="D96" s="228" t="s">
        <v>130</v>
      </c>
      <c r="E96" s="229" t="s">
        <v>131</v>
      </c>
      <c r="F96" s="230" t="s">
        <v>132</v>
      </c>
      <c r="G96" s="231" t="s">
        <v>133</v>
      </c>
      <c r="H96" s="232">
        <v>41.640000000000001</v>
      </c>
      <c r="I96" s="233"/>
      <c r="J96" s="234">
        <f>ROUND(I96*H96,2)</f>
        <v>0</v>
      </c>
      <c r="K96" s="230" t="s">
        <v>134</v>
      </c>
      <c r="L96" s="46"/>
      <c r="M96" s="235" t="s">
        <v>19</v>
      </c>
      <c r="N96" s="236" t="s">
        <v>43</v>
      </c>
      <c r="O96" s="86"/>
      <c r="P96" s="237">
        <f>O96*H96</f>
        <v>0</v>
      </c>
      <c r="Q96" s="237">
        <v>0</v>
      </c>
      <c r="R96" s="237">
        <f>Q96*H96</f>
        <v>0</v>
      </c>
      <c r="S96" s="237">
        <v>0</v>
      </c>
      <c r="T96" s="23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9" t="s">
        <v>135</v>
      </c>
      <c r="AT96" s="239" t="s">
        <v>130</v>
      </c>
      <c r="AU96" s="239" t="s">
        <v>81</v>
      </c>
      <c r="AY96" s="19" t="s">
        <v>128</v>
      </c>
      <c r="BE96" s="240">
        <f>IF(N96="základní",J96,0)</f>
        <v>0</v>
      </c>
      <c r="BF96" s="240">
        <f>IF(N96="snížená",J96,0)</f>
        <v>0</v>
      </c>
      <c r="BG96" s="240">
        <f>IF(N96="zákl. přenesená",J96,0)</f>
        <v>0</v>
      </c>
      <c r="BH96" s="240">
        <f>IF(N96="sníž. přenesená",J96,0)</f>
        <v>0</v>
      </c>
      <c r="BI96" s="240">
        <f>IF(N96="nulová",J96,0)</f>
        <v>0</v>
      </c>
      <c r="BJ96" s="19" t="s">
        <v>79</v>
      </c>
      <c r="BK96" s="240">
        <f>ROUND(I96*H96,2)</f>
        <v>0</v>
      </c>
      <c r="BL96" s="19" t="s">
        <v>135</v>
      </c>
      <c r="BM96" s="239" t="s">
        <v>447</v>
      </c>
    </row>
    <row r="97" s="2" customFormat="1">
      <c r="A97" s="40"/>
      <c r="B97" s="41"/>
      <c r="C97" s="42"/>
      <c r="D97" s="241" t="s">
        <v>137</v>
      </c>
      <c r="E97" s="42"/>
      <c r="F97" s="242" t="s">
        <v>138</v>
      </c>
      <c r="G97" s="42"/>
      <c r="H97" s="42"/>
      <c r="I97" s="148"/>
      <c r="J97" s="42"/>
      <c r="K97" s="42"/>
      <c r="L97" s="46"/>
      <c r="M97" s="243"/>
      <c r="N97" s="24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137</v>
      </c>
      <c r="AU97" s="19" t="s">
        <v>81</v>
      </c>
    </row>
    <row r="98" s="2" customFormat="1">
      <c r="A98" s="40"/>
      <c r="B98" s="41"/>
      <c r="C98" s="42"/>
      <c r="D98" s="241" t="s">
        <v>139</v>
      </c>
      <c r="E98" s="42"/>
      <c r="F98" s="242" t="s">
        <v>140</v>
      </c>
      <c r="G98" s="42"/>
      <c r="H98" s="42"/>
      <c r="I98" s="148"/>
      <c r="J98" s="42"/>
      <c r="K98" s="42"/>
      <c r="L98" s="46"/>
      <c r="M98" s="243"/>
      <c r="N98" s="24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139</v>
      </c>
      <c r="AU98" s="19" t="s">
        <v>81</v>
      </c>
    </row>
    <row r="99" s="13" customFormat="1">
      <c r="A99" s="13"/>
      <c r="B99" s="245"/>
      <c r="C99" s="246"/>
      <c r="D99" s="241" t="s">
        <v>141</v>
      </c>
      <c r="E99" s="247" t="s">
        <v>19</v>
      </c>
      <c r="F99" s="248" t="s">
        <v>448</v>
      </c>
      <c r="G99" s="246"/>
      <c r="H99" s="249">
        <v>41.640000000000001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5" t="s">
        <v>141</v>
      </c>
      <c r="AU99" s="255" t="s">
        <v>81</v>
      </c>
      <c r="AV99" s="13" t="s">
        <v>81</v>
      </c>
      <c r="AW99" s="13" t="s">
        <v>33</v>
      </c>
      <c r="AX99" s="13" t="s">
        <v>79</v>
      </c>
      <c r="AY99" s="255" t="s">
        <v>128</v>
      </c>
    </row>
    <row r="100" s="2" customFormat="1" ht="16.5" customHeight="1">
      <c r="A100" s="40"/>
      <c r="B100" s="41"/>
      <c r="C100" s="228" t="s">
        <v>81</v>
      </c>
      <c r="D100" s="228" t="s">
        <v>130</v>
      </c>
      <c r="E100" s="229" t="s">
        <v>449</v>
      </c>
      <c r="F100" s="230" t="s">
        <v>450</v>
      </c>
      <c r="G100" s="231" t="s">
        <v>145</v>
      </c>
      <c r="H100" s="232">
        <v>4</v>
      </c>
      <c r="I100" s="233"/>
      <c r="J100" s="234">
        <f>ROUND(I100*H100,2)</f>
        <v>0</v>
      </c>
      <c r="K100" s="230" t="s">
        <v>134</v>
      </c>
      <c r="L100" s="46"/>
      <c r="M100" s="235" t="s">
        <v>19</v>
      </c>
      <c r="N100" s="236" t="s">
        <v>43</v>
      </c>
      <c r="O100" s="86"/>
      <c r="P100" s="237">
        <f>O100*H100</f>
        <v>0</v>
      </c>
      <c r="Q100" s="237">
        <v>0</v>
      </c>
      <c r="R100" s="237">
        <f>Q100*H100</f>
        <v>0</v>
      </c>
      <c r="S100" s="237">
        <v>0</v>
      </c>
      <c r="T100" s="23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9" t="s">
        <v>135</v>
      </c>
      <c r="AT100" s="239" t="s">
        <v>130</v>
      </c>
      <c r="AU100" s="239" t="s">
        <v>81</v>
      </c>
      <c r="AY100" s="19" t="s">
        <v>128</v>
      </c>
      <c r="BE100" s="240">
        <f>IF(N100="základní",J100,0)</f>
        <v>0</v>
      </c>
      <c r="BF100" s="240">
        <f>IF(N100="snížená",J100,0)</f>
        <v>0</v>
      </c>
      <c r="BG100" s="240">
        <f>IF(N100="zákl. přenesená",J100,0)</f>
        <v>0</v>
      </c>
      <c r="BH100" s="240">
        <f>IF(N100="sníž. přenesená",J100,0)</f>
        <v>0</v>
      </c>
      <c r="BI100" s="240">
        <f>IF(N100="nulová",J100,0)</f>
        <v>0</v>
      </c>
      <c r="BJ100" s="19" t="s">
        <v>79</v>
      </c>
      <c r="BK100" s="240">
        <f>ROUND(I100*H100,2)</f>
        <v>0</v>
      </c>
      <c r="BL100" s="19" t="s">
        <v>135</v>
      </c>
      <c r="BM100" s="239" t="s">
        <v>451</v>
      </c>
    </row>
    <row r="101" s="2" customFormat="1">
      <c r="A101" s="40"/>
      <c r="B101" s="41"/>
      <c r="C101" s="42"/>
      <c r="D101" s="241" t="s">
        <v>137</v>
      </c>
      <c r="E101" s="42"/>
      <c r="F101" s="242" t="s">
        <v>147</v>
      </c>
      <c r="G101" s="42"/>
      <c r="H101" s="42"/>
      <c r="I101" s="148"/>
      <c r="J101" s="42"/>
      <c r="K101" s="42"/>
      <c r="L101" s="46"/>
      <c r="M101" s="243"/>
      <c r="N101" s="24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137</v>
      </c>
      <c r="AU101" s="19" t="s">
        <v>81</v>
      </c>
    </row>
    <row r="102" s="2" customFormat="1">
      <c r="A102" s="40"/>
      <c r="B102" s="41"/>
      <c r="C102" s="42"/>
      <c r="D102" s="241" t="s">
        <v>139</v>
      </c>
      <c r="E102" s="42"/>
      <c r="F102" s="242" t="s">
        <v>140</v>
      </c>
      <c r="G102" s="42"/>
      <c r="H102" s="42"/>
      <c r="I102" s="148"/>
      <c r="J102" s="42"/>
      <c r="K102" s="42"/>
      <c r="L102" s="46"/>
      <c r="M102" s="243"/>
      <c r="N102" s="24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139</v>
      </c>
      <c r="AU102" s="19" t="s">
        <v>81</v>
      </c>
    </row>
    <row r="103" s="13" customFormat="1">
      <c r="A103" s="13"/>
      <c r="B103" s="245"/>
      <c r="C103" s="246"/>
      <c r="D103" s="241" t="s">
        <v>141</v>
      </c>
      <c r="E103" s="247" t="s">
        <v>19</v>
      </c>
      <c r="F103" s="248" t="s">
        <v>135</v>
      </c>
      <c r="G103" s="246"/>
      <c r="H103" s="249">
        <v>4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5" t="s">
        <v>141</v>
      </c>
      <c r="AU103" s="255" t="s">
        <v>81</v>
      </c>
      <c r="AV103" s="13" t="s">
        <v>81</v>
      </c>
      <c r="AW103" s="13" t="s">
        <v>33</v>
      </c>
      <c r="AX103" s="13" t="s">
        <v>79</v>
      </c>
      <c r="AY103" s="255" t="s">
        <v>128</v>
      </c>
    </row>
    <row r="104" s="2" customFormat="1" ht="21.75" customHeight="1">
      <c r="A104" s="40"/>
      <c r="B104" s="41"/>
      <c r="C104" s="228" t="s">
        <v>148</v>
      </c>
      <c r="D104" s="228" t="s">
        <v>130</v>
      </c>
      <c r="E104" s="229" t="s">
        <v>452</v>
      </c>
      <c r="F104" s="230" t="s">
        <v>453</v>
      </c>
      <c r="G104" s="231" t="s">
        <v>145</v>
      </c>
      <c r="H104" s="232">
        <v>4</v>
      </c>
      <c r="I104" s="233"/>
      <c r="J104" s="234">
        <f>ROUND(I104*H104,2)</f>
        <v>0</v>
      </c>
      <c r="K104" s="230" t="s">
        <v>134</v>
      </c>
      <c r="L104" s="46"/>
      <c r="M104" s="235" t="s">
        <v>19</v>
      </c>
      <c r="N104" s="236" t="s">
        <v>43</v>
      </c>
      <c r="O104" s="86"/>
      <c r="P104" s="237">
        <f>O104*H104</f>
        <v>0</v>
      </c>
      <c r="Q104" s="237">
        <v>5.0000000000000002E-05</v>
      </c>
      <c r="R104" s="237">
        <f>Q104*H104</f>
        <v>0.00020000000000000001</v>
      </c>
      <c r="S104" s="237">
        <v>0</v>
      </c>
      <c r="T104" s="23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9" t="s">
        <v>135</v>
      </c>
      <c r="AT104" s="239" t="s">
        <v>130</v>
      </c>
      <c r="AU104" s="239" t="s">
        <v>81</v>
      </c>
      <c r="AY104" s="19" t="s">
        <v>128</v>
      </c>
      <c r="BE104" s="240">
        <f>IF(N104="základní",J104,0)</f>
        <v>0</v>
      </c>
      <c r="BF104" s="240">
        <f>IF(N104="snížená",J104,0)</f>
        <v>0</v>
      </c>
      <c r="BG104" s="240">
        <f>IF(N104="zákl. přenesená",J104,0)</f>
        <v>0</v>
      </c>
      <c r="BH104" s="240">
        <f>IF(N104="sníž. přenesená",J104,0)</f>
        <v>0</v>
      </c>
      <c r="BI104" s="240">
        <f>IF(N104="nulová",J104,0)</f>
        <v>0</v>
      </c>
      <c r="BJ104" s="19" t="s">
        <v>79</v>
      </c>
      <c r="BK104" s="240">
        <f>ROUND(I104*H104,2)</f>
        <v>0</v>
      </c>
      <c r="BL104" s="19" t="s">
        <v>135</v>
      </c>
      <c r="BM104" s="239" t="s">
        <v>454</v>
      </c>
    </row>
    <row r="105" s="2" customFormat="1">
      <c r="A105" s="40"/>
      <c r="B105" s="41"/>
      <c r="C105" s="42"/>
      <c r="D105" s="241" t="s">
        <v>137</v>
      </c>
      <c r="E105" s="42"/>
      <c r="F105" s="242" t="s">
        <v>152</v>
      </c>
      <c r="G105" s="42"/>
      <c r="H105" s="42"/>
      <c r="I105" s="148"/>
      <c r="J105" s="42"/>
      <c r="K105" s="42"/>
      <c r="L105" s="46"/>
      <c r="M105" s="243"/>
      <c r="N105" s="24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137</v>
      </c>
      <c r="AU105" s="19" t="s">
        <v>81</v>
      </c>
    </row>
    <row r="106" s="2" customFormat="1">
      <c r="A106" s="40"/>
      <c r="B106" s="41"/>
      <c r="C106" s="42"/>
      <c r="D106" s="241" t="s">
        <v>139</v>
      </c>
      <c r="E106" s="42"/>
      <c r="F106" s="242" t="s">
        <v>140</v>
      </c>
      <c r="G106" s="42"/>
      <c r="H106" s="42"/>
      <c r="I106" s="148"/>
      <c r="J106" s="42"/>
      <c r="K106" s="42"/>
      <c r="L106" s="46"/>
      <c r="M106" s="243"/>
      <c r="N106" s="24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139</v>
      </c>
      <c r="AU106" s="19" t="s">
        <v>81</v>
      </c>
    </row>
    <row r="107" s="13" customFormat="1">
      <c r="A107" s="13"/>
      <c r="B107" s="245"/>
      <c r="C107" s="246"/>
      <c r="D107" s="241" t="s">
        <v>141</v>
      </c>
      <c r="E107" s="247" t="s">
        <v>19</v>
      </c>
      <c r="F107" s="248" t="s">
        <v>135</v>
      </c>
      <c r="G107" s="246"/>
      <c r="H107" s="249">
        <v>4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5" t="s">
        <v>141</v>
      </c>
      <c r="AU107" s="255" t="s">
        <v>81</v>
      </c>
      <c r="AV107" s="13" t="s">
        <v>81</v>
      </c>
      <c r="AW107" s="13" t="s">
        <v>33</v>
      </c>
      <c r="AX107" s="13" t="s">
        <v>79</v>
      </c>
      <c r="AY107" s="255" t="s">
        <v>128</v>
      </c>
    </row>
    <row r="108" s="2" customFormat="1" ht="21.75" customHeight="1">
      <c r="A108" s="40"/>
      <c r="B108" s="41"/>
      <c r="C108" s="228" t="s">
        <v>135</v>
      </c>
      <c r="D108" s="228" t="s">
        <v>130</v>
      </c>
      <c r="E108" s="229" t="s">
        <v>164</v>
      </c>
      <c r="F108" s="230" t="s">
        <v>165</v>
      </c>
      <c r="G108" s="231" t="s">
        <v>133</v>
      </c>
      <c r="H108" s="232">
        <v>20.399999999999999</v>
      </c>
      <c r="I108" s="233"/>
      <c r="J108" s="234">
        <f>ROUND(I108*H108,2)</f>
        <v>0</v>
      </c>
      <c r="K108" s="230" t="s">
        <v>134</v>
      </c>
      <c r="L108" s="46"/>
      <c r="M108" s="235" t="s">
        <v>19</v>
      </c>
      <c r="N108" s="236" t="s">
        <v>43</v>
      </c>
      <c r="O108" s="86"/>
      <c r="P108" s="237">
        <f>O108*H108</f>
        <v>0</v>
      </c>
      <c r="Q108" s="237">
        <v>0</v>
      </c>
      <c r="R108" s="237">
        <f>Q108*H108</f>
        <v>0</v>
      </c>
      <c r="S108" s="237">
        <v>0.22</v>
      </c>
      <c r="T108" s="238">
        <f>S108*H108</f>
        <v>4.4879999999999995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9" t="s">
        <v>135</v>
      </c>
      <c r="AT108" s="239" t="s">
        <v>130</v>
      </c>
      <c r="AU108" s="239" t="s">
        <v>81</v>
      </c>
      <c r="AY108" s="19" t="s">
        <v>128</v>
      </c>
      <c r="BE108" s="240">
        <f>IF(N108="základní",J108,0)</f>
        <v>0</v>
      </c>
      <c r="BF108" s="240">
        <f>IF(N108="snížená",J108,0)</f>
        <v>0</v>
      </c>
      <c r="BG108" s="240">
        <f>IF(N108="zákl. přenesená",J108,0)</f>
        <v>0</v>
      </c>
      <c r="BH108" s="240">
        <f>IF(N108="sníž. přenesená",J108,0)</f>
        <v>0</v>
      </c>
      <c r="BI108" s="240">
        <f>IF(N108="nulová",J108,0)</f>
        <v>0</v>
      </c>
      <c r="BJ108" s="19" t="s">
        <v>79</v>
      </c>
      <c r="BK108" s="240">
        <f>ROUND(I108*H108,2)</f>
        <v>0</v>
      </c>
      <c r="BL108" s="19" t="s">
        <v>135</v>
      </c>
      <c r="BM108" s="239" t="s">
        <v>455</v>
      </c>
    </row>
    <row r="109" s="2" customFormat="1">
      <c r="A109" s="40"/>
      <c r="B109" s="41"/>
      <c r="C109" s="42"/>
      <c r="D109" s="241" t="s">
        <v>137</v>
      </c>
      <c r="E109" s="42"/>
      <c r="F109" s="242" t="s">
        <v>167</v>
      </c>
      <c r="G109" s="42"/>
      <c r="H109" s="42"/>
      <c r="I109" s="148"/>
      <c r="J109" s="42"/>
      <c r="K109" s="42"/>
      <c r="L109" s="46"/>
      <c r="M109" s="243"/>
      <c r="N109" s="24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137</v>
      </c>
      <c r="AU109" s="19" t="s">
        <v>81</v>
      </c>
    </row>
    <row r="110" s="13" customFormat="1">
      <c r="A110" s="13"/>
      <c r="B110" s="245"/>
      <c r="C110" s="246"/>
      <c r="D110" s="241" t="s">
        <v>141</v>
      </c>
      <c r="E110" s="247" t="s">
        <v>19</v>
      </c>
      <c r="F110" s="248" t="s">
        <v>456</v>
      </c>
      <c r="G110" s="246"/>
      <c r="H110" s="249">
        <v>20.399999999999999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5" t="s">
        <v>141</v>
      </c>
      <c r="AU110" s="255" t="s">
        <v>81</v>
      </c>
      <c r="AV110" s="13" t="s">
        <v>81</v>
      </c>
      <c r="AW110" s="13" t="s">
        <v>33</v>
      </c>
      <c r="AX110" s="13" t="s">
        <v>79</v>
      </c>
      <c r="AY110" s="255" t="s">
        <v>128</v>
      </c>
    </row>
    <row r="111" s="2" customFormat="1" ht="21.75" customHeight="1">
      <c r="A111" s="40"/>
      <c r="B111" s="41"/>
      <c r="C111" s="228" t="s">
        <v>158</v>
      </c>
      <c r="D111" s="228" t="s">
        <v>130</v>
      </c>
      <c r="E111" s="229" t="s">
        <v>177</v>
      </c>
      <c r="F111" s="230" t="s">
        <v>178</v>
      </c>
      <c r="G111" s="231" t="s">
        <v>179</v>
      </c>
      <c r="H111" s="232">
        <v>140.59999999999999</v>
      </c>
      <c r="I111" s="233"/>
      <c r="J111" s="234">
        <f>ROUND(I111*H111,2)</f>
        <v>0</v>
      </c>
      <c r="K111" s="230" t="s">
        <v>134</v>
      </c>
      <c r="L111" s="46"/>
      <c r="M111" s="235" t="s">
        <v>19</v>
      </c>
      <c r="N111" s="236" t="s">
        <v>43</v>
      </c>
      <c r="O111" s="86"/>
      <c r="P111" s="237">
        <f>O111*H111</f>
        <v>0</v>
      </c>
      <c r="Q111" s="237">
        <v>0</v>
      </c>
      <c r="R111" s="237">
        <f>Q111*H111</f>
        <v>0</v>
      </c>
      <c r="S111" s="237">
        <v>0.20499999999999999</v>
      </c>
      <c r="T111" s="238">
        <f>S111*H111</f>
        <v>28.822999999999997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9" t="s">
        <v>135</v>
      </c>
      <c r="AT111" s="239" t="s">
        <v>130</v>
      </c>
      <c r="AU111" s="239" t="s">
        <v>81</v>
      </c>
      <c r="AY111" s="19" t="s">
        <v>128</v>
      </c>
      <c r="BE111" s="240">
        <f>IF(N111="základní",J111,0)</f>
        <v>0</v>
      </c>
      <c r="BF111" s="240">
        <f>IF(N111="snížená",J111,0)</f>
        <v>0</v>
      </c>
      <c r="BG111" s="240">
        <f>IF(N111="zákl. přenesená",J111,0)</f>
        <v>0</v>
      </c>
      <c r="BH111" s="240">
        <f>IF(N111="sníž. přenesená",J111,0)</f>
        <v>0</v>
      </c>
      <c r="BI111" s="240">
        <f>IF(N111="nulová",J111,0)</f>
        <v>0</v>
      </c>
      <c r="BJ111" s="19" t="s">
        <v>79</v>
      </c>
      <c r="BK111" s="240">
        <f>ROUND(I111*H111,2)</f>
        <v>0</v>
      </c>
      <c r="BL111" s="19" t="s">
        <v>135</v>
      </c>
      <c r="BM111" s="239" t="s">
        <v>457</v>
      </c>
    </row>
    <row r="112" s="2" customFormat="1">
      <c r="A112" s="40"/>
      <c r="B112" s="41"/>
      <c r="C112" s="42"/>
      <c r="D112" s="241" t="s">
        <v>137</v>
      </c>
      <c r="E112" s="42"/>
      <c r="F112" s="242" t="s">
        <v>181</v>
      </c>
      <c r="G112" s="42"/>
      <c r="H112" s="42"/>
      <c r="I112" s="148"/>
      <c r="J112" s="42"/>
      <c r="K112" s="42"/>
      <c r="L112" s="46"/>
      <c r="M112" s="243"/>
      <c r="N112" s="244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137</v>
      </c>
      <c r="AU112" s="19" t="s">
        <v>81</v>
      </c>
    </row>
    <row r="113" s="13" customFormat="1">
      <c r="A113" s="13"/>
      <c r="B113" s="245"/>
      <c r="C113" s="246"/>
      <c r="D113" s="241" t="s">
        <v>141</v>
      </c>
      <c r="E113" s="247" t="s">
        <v>19</v>
      </c>
      <c r="F113" s="248" t="s">
        <v>458</v>
      </c>
      <c r="G113" s="246"/>
      <c r="H113" s="249">
        <v>70.299999999999997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5" t="s">
        <v>141</v>
      </c>
      <c r="AU113" s="255" t="s">
        <v>81</v>
      </c>
      <c r="AV113" s="13" t="s">
        <v>81</v>
      </c>
      <c r="AW113" s="13" t="s">
        <v>33</v>
      </c>
      <c r="AX113" s="13" t="s">
        <v>72</v>
      </c>
      <c r="AY113" s="255" t="s">
        <v>128</v>
      </c>
    </row>
    <row r="114" s="13" customFormat="1">
      <c r="A114" s="13"/>
      <c r="B114" s="245"/>
      <c r="C114" s="246"/>
      <c r="D114" s="241" t="s">
        <v>141</v>
      </c>
      <c r="E114" s="247" t="s">
        <v>19</v>
      </c>
      <c r="F114" s="248" t="s">
        <v>459</v>
      </c>
      <c r="G114" s="246"/>
      <c r="H114" s="249">
        <v>70.299999999999997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5" t="s">
        <v>141</v>
      </c>
      <c r="AU114" s="255" t="s">
        <v>81</v>
      </c>
      <c r="AV114" s="13" t="s">
        <v>81</v>
      </c>
      <c r="AW114" s="13" t="s">
        <v>33</v>
      </c>
      <c r="AX114" s="13" t="s">
        <v>72</v>
      </c>
      <c r="AY114" s="255" t="s">
        <v>128</v>
      </c>
    </row>
    <row r="115" s="14" customFormat="1">
      <c r="A115" s="14"/>
      <c r="B115" s="256"/>
      <c r="C115" s="257"/>
      <c r="D115" s="241" t="s">
        <v>141</v>
      </c>
      <c r="E115" s="258" t="s">
        <v>19</v>
      </c>
      <c r="F115" s="259" t="s">
        <v>175</v>
      </c>
      <c r="G115" s="257"/>
      <c r="H115" s="260">
        <v>140.59999999999999</v>
      </c>
      <c r="I115" s="261"/>
      <c r="J115" s="257"/>
      <c r="K115" s="257"/>
      <c r="L115" s="262"/>
      <c r="M115" s="263"/>
      <c r="N115" s="264"/>
      <c r="O115" s="264"/>
      <c r="P115" s="264"/>
      <c r="Q115" s="264"/>
      <c r="R115" s="264"/>
      <c r="S115" s="264"/>
      <c r="T115" s="26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6" t="s">
        <v>141</v>
      </c>
      <c r="AU115" s="266" t="s">
        <v>81</v>
      </c>
      <c r="AV115" s="14" t="s">
        <v>135</v>
      </c>
      <c r="AW115" s="14" t="s">
        <v>33</v>
      </c>
      <c r="AX115" s="14" t="s">
        <v>79</v>
      </c>
      <c r="AY115" s="266" t="s">
        <v>128</v>
      </c>
    </row>
    <row r="116" s="2" customFormat="1" ht="21.75" customHeight="1">
      <c r="A116" s="40"/>
      <c r="B116" s="41"/>
      <c r="C116" s="228" t="s">
        <v>163</v>
      </c>
      <c r="D116" s="228" t="s">
        <v>130</v>
      </c>
      <c r="E116" s="229" t="s">
        <v>185</v>
      </c>
      <c r="F116" s="230" t="s">
        <v>186</v>
      </c>
      <c r="G116" s="231" t="s">
        <v>187</v>
      </c>
      <c r="H116" s="232">
        <v>429.16800000000001</v>
      </c>
      <c r="I116" s="233"/>
      <c r="J116" s="234">
        <f>ROUND(I116*H116,2)</f>
        <v>0</v>
      </c>
      <c r="K116" s="230" t="s">
        <v>134</v>
      </c>
      <c r="L116" s="46"/>
      <c r="M116" s="235" t="s">
        <v>19</v>
      </c>
      <c r="N116" s="236" t="s">
        <v>43</v>
      </c>
      <c r="O116" s="86"/>
      <c r="P116" s="237">
        <f>O116*H116</f>
        <v>0</v>
      </c>
      <c r="Q116" s="237">
        <v>0</v>
      </c>
      <c r="R116" s="237">
        <f>Q116*H116</f>
        <v>0</v>
      </c>
      <c r="S116" s="237">
        <v>0</v>
      </c>
      <c r="T116" s="23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9" t="s">
        <v>135</v>
      </c>
      <c r="AT116" s="239" t="s">
        <v>130</v>
      </c>
      <c r="AU116" s="239" t="s">
        <v>81</v>
      </c>
      <c r="AY116" s="19" t="s">
        <v>128</v>
      </c>
      <c r="BE116" s="240">
        <f>IF(N116="základní",J116,0)</f>
        <v>0</v>
      </c>
      <c r="BF116" s="240">
        <f>IF(N116="snížená",J116,0)</f>
        <v>0</v>
      </c>
      <c r="BG116" s="240">
        <f>IF(N116="zákl. přenesená",J116,0)</f>
        <v>0</v>
      </c>
      <c r="BH116" s="240">
        <f>IF(N116="sníž. přenesená",J116,0)</f>
        <v>0</v>
      </c>
      <c r="BI116" s="240">
        <f>IF(N116="nulová",J116,0)</f>
        <v>0</v>
      </c>
      <c r="BJ116" s="19" t="s">
        <v>79</v>
      </c>
      <c r="BK116" s="240">
        <f>ROUND(I116*H116,2)</f>
        <v>0</v>
      </c>
      <c r="BL116" s="19" t="s">
        <v>135</v>
      </c>
      <c r="BM116" s="239" t="s">
        <v>460</v>
      </c>
    </row>
    <row r="117" s="2" customFormat="1">
      <c r="A117" s="40"/>
      <c r="B117" s="41"/>
      <c r="C117" s="42"/>
      <c r="D117" s="241" t="s">
        <v>137</v>
      </c>
      <c r="E117" s="42"/>
      <c r="F117" s="242" t="s">
        <v>189</v>
      </c>
      <c r="G117" s="42"/>
      <c r="H117" s="42"/>
      <c r="I117" s="148"/>
      <c r="J117" s="42"/>
      <c r="K117" s="42"/>
      <c r="L117" s="46"/>
      <c r="M117" s="243"/>
      <c r="N117" s="24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137</v>
      </c>
      <c r="AU117" s="19" t="s">
        <v>81</v>
      </c>
    </row>
    <row r="118" s="13" customFormat="1">
      <c r="A118" s="13"/>
      <c r="B118" s="245"/>
      <c r="C118" s="246"/>
      <c r="D118" s="241" t="s">
        <v>141</v>
      </c>
      <c r="E118" s="247" t="s">
        <v>19</v>
      </c>
      <c r="F118" s="248" t="s">
        <v>461</v>
      </c>
      <c r="G118" s="246"/>
      <c r="H118" s="249">
        <v>209.48500000000001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5" t="s">
        <v>141</v>
      </c>
      <c r="AU118" s="255" t="s">
        <v>81</v>
      </c>
      <c r="AV118" s="13" t="s">
        <v>81</v>
      </c>
      <c r="AW118" s="13" t="s">
        <v>33</v>
      </c>
      <c r="AX118" s="13" t="s">
        <v>72</v>
      </c>
      <c r="AY118" s="255" t="s">
        <v>128</v>
      </c>
    </row>
    <row r="119" s="13" customFormat="1">
      <c r="A119" s="13"/>
      <c r="B119" s="245"/>
      <c r="C119" s="246"/>
      <c r="D119" s="241" t="s">
        <v>141</v>
      </c>
      <c r="E119" s="247" t="s">
        <v>19</v>
      </c>
      <c r="F119" s="248" t="s">
        <v>462</v>
      </c>
      <c r="G119" s="246"/>
      <c r="H119" s="249">
        <v>173.112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5" t="s">
        <v>141</v>
      </c>
      <c r="AU119" s="255" t="s">
        <v>81</v>
      </c>
      <c r="AV119" s="13" t="s">
        <v>81</v>
      </c>
      <c r="AW119" s="13" t="s">
        <v>33</v>
      </c>
      <c r="AX119" s="13" t="s">
        <v>72</v>
      </c>
      <c r="AY119" s="255" t="s">
        <v>128</v>
      </c>
    </row>
    <row r="120" s="13" customFormat="1">
      <c r="A120" s="13"/>
      <c r="B120" s="245"/>
      <c r="C120" s="246"/>
      <c r="D120" s="241" t="s">
        <v>141</v>
      </c>
      <c r="E120" s="247" t="s">
        <v>19</v>
      </c>
      <c r="F120" s="248" t="s">
        <v>463</v>
      </c>
      <c r="G120" s="246"/>
      <c r="H120" s="249">
        <v>5.766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5" t="s">
        <v>141</v>
      </c>
      <c r="AU120" s="255" t="s">
        <v>81</v>
      </c>
      <c r="AV120" s="13" t="s">
        <v>81</v>
      </c>
      <c r="AW120" s="13" t="s">
        <v>33</v>
      </c>
      <c r="AX120" s="13" t="s">
        <v>72</v>
      </c>
      <c r="AY120" s="255" t="s">
        <v>128</v>
      </c>
    </row>
    <row r="121" s="13" customFormat="1">
      <c r="A121" s="13"/>
      <c r="B121" s="245"/>
      <c r="C121" s="246"/>
      <c r="D121" s="241" t="s">
        <v>141</v>
      </c>
      <c r="E121" s="247" t="s">
        <v>19</v>
      </c>
      <c r="F121" s="248" t="s">
        <v>464</v>
      </c>
      <c r="G121" s="246"/>
      <c r="H121" s="249">
        <v>4.085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5" t="s">
        <v>141</v>
      </c>
      <c r="AU121" s="255" t="s">
        <v>81</v>
      </c>
      <c r="AV121" s="13" t="s">
        <v>81</v>
      </c>
      <c r="AW121" s="13" t="s">
        <v>33</v>
      </c>
      <c r="AX121" s="13" t="s">
        <v>72</v>
      </c>
      <c r="AY121" s="255" t="s">
        <v>128</v>
      </c>
    </row>
    <row r="122" s="13" customFormat="1">
      <c r="A122" s="13"/>
      <c r="B122" s="245"/>
      <c r="C122" s="246"/>
      <c r="D122" s="241" t="s">
        <v>141</v>
      </c>
      <c r="E122" s="247" t="s">
        <v>19</v>
      </c>
      <c r="F122" s="248" t="s">
        <v>465</v>
      </c>
      <c r="G122" s="246"/>
      <c r="H122" s="249">
        <v>36.719999999999999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5" t="s">
        <v>141</v>
      </c>
      <c r="AU122" s="255" t="s">
        <v>81</v>
      </c>
      <c r="AV122" s="13" t="s">
        <v>81</v>
      </c>
      <c r="AW122" s="13" t="s">
        <v>33</v>
      </c>
      <c r="AX122" s="13" t="s">
        <v>72</v>
      </c>
      <c r="AY122" s="255" t="s">
        <v>128</v>
      </c>
    </row>
    <row r="123" s="14" customFormat="1">
      <c r="A123" s="14"/>
      <c r="B123" s="256"/>
      <c r="C123" s="257"/>
      <c r="D123" s="241" t="s">
        <v>141</v>
      </c>
      <c r="E123" s="258" t="s">
        <v>19</v>
      </c>
      <c r="F123" s="259" t="s">
        <v>175</v>
      </c>
      <c r="G123" s="257"/>
      <c r="H123" s="260">
        <v>429.16800000000001</v>
      </c>
      <c r="I123" s="261"/>
      <c r="J123" s="257"/>
      <c r="K123" s="257"/>
      <c r="L123" s="262"/>
      <c r="M123" s="263"/>
      <c r="N123" s="264"/>
      <c r="O123" s="264"/>
      <c r="P123" s="264"/>
      <c r="Q123" s="264"/>
      <c r="R123" s="264"/>
      <c r="S123" s="264"/>
      <c r="T123" s="26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6" t="s">
        <v>141</v>
      </c>
      <c r="AU123" s="266" t="s">
        <v>81</v>
      </c>
      <c r="AV123" s="14" t="s">
        <v>135</v>
      </c>
      <c r="AW123" s="14" t="s">
        <v>33</v>
      </c>
      <c r="AX123" s="14" t="s">
        <v>79</v>
      </c>
      <c r="AY123" s="266" t="s">
        <v>128</v>
      </c>
    </row>
    <row r="124" s="2" customFormat="1" ht="21.75" customHeight="1">
      <c r="A124" s="40"/>
      <c r="B124" s="41"/>
      <c r="C124" s="228" t="s">
        <v>169</v>
      </c>
      <c r="D124" s="228" t="s">
        <v>130</v>
      </c>
      <c r="E124" s="229" t="s">
        <v>197</v>
      </c>
      <c r="F124" s="230" t="s">
        <v>198</v>
      </c>
      <c r="G124" s="231" t="s">
        <v>187</v>
      </c>
      <c r="H124" s="232">
        <v>429.46800000000002</v>
      </c>
      <c r="I124" s="233"/>
      <c r="J124" s="234">
        <f>ROUND(I124*H124,2)</f>
        <v>0</v>
      </c>
      <c r="K124" s="230" t="s">
        <v>134</v>
      </c>
      <c r="L124" s="46"/>
      <c r="M124" s="235" t="s">
        <v>19</v>
      </c>
      <c r="N124" s="236" t="s">
        <v>43</v>
      </c>
      <c r="O124" s="86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9" t="s">
        <v>135</v>
      </c>
      <c r="AT124" s="239" t="s">
        <v>130</v>
      </c>
      <c r="AU124" s="239" t="s">
        <v>81</v>
      </c>
      <c r="AY124" s="19" t="s">
        <v>128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9" t="s">
        <v>79</v>
      </c>
      <c r="BK124" s="240">
        <f>ROUND(I124*H124,2)</f>
        <v>0</v>
      </c>
      <c r="BL124" s="19" t="s">
        <v>135</v>
      </c>
      <c r="BM124" s="239" t="s">
        <v>466</v>
      </c>
    </row>
    <row r="125" s="2" customFormat="1">
      <c r="A125" s="40"/>
      <c r="B125" s="41"/>
      <c r="C125" s="42"/>
      <c r="D125" s="241" t="s">
        <v>137</v>
      </c>
      <c r="E125" s="42"/>
      <c r="F125" s="242" t="s">
        <v>189</v>
      </c>
      <c r="G125" s="42"/>
      <c r="H125" s="42"/>
      <c r="I125" s="148"/>
      <c r="J125" s="42"/>
      <c r="K125" s="42"/>
      <c r="L125" s="46"/>
      <c r="M125" s="243"/>
      <c r="N125" s="244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137</v>
      </c>
      <c r="AU125" s="19" t="s">
        <v>81</v>
      </c>
    </row>
    <row r="126" s="13" customFormat="1">
      <c r="A126" s="13"/>
      <c r="B126" s="245"/>
      <c r="C126" s="246"/>
      <c r="D126" s="241" t="s">
        <v>141</v>
      </c>
      <c r="E126" s="247" t="s">
        <v>19</v>
      </c>
      <c r="F126" s="248" t="s">
        <v>467</v>
      </c>
      <c r="G126" s="246"/>
      <c r="H126" s="249">
        <v>429.46800000000002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5" t="s">
        <v>141</v>
      </c>
      <c r="AU126" s="255" t="s">
        <v>81</v>
      </c>
      <c r="AV126" s="13" t="s">
        <v>81</v>
      </c>
      <c r="AW126" s="13" t="s">
        <v>33</v>
      </c>
      <c r="AX126" s="13" t="s">
        <v>79</v>
      </c>
      <c r="AY126" s="255" t="s">
        <v>128</v>
      </c>
    </row>
    <row r="127" s="2" customFormat="1" ht="21.75" customHeight="1">
      <c r="A127" s="40"/>
      <c r="B127" s="41"/>
      <c r="C127" s="228" t="s">
        <v>176</v>
      </c>
      <c r="D127" s="228" t="s">
        <v>130</v>
      </c>
      <c r="E127" s="229" t="s">
        <v>202</v>
      </c>
      <c r="F127" s="230" t="s">
        <v>203</v>
      </c>
      <c r="G127" s="231" t="s">
        <v>187</v>
      </c>
      <c r="H127" s="232">
        <v>419.81799999999998</v>
      </c>
      <c r="I127" s="233"/>
      <c r="J127" s="234">
        <f>ROUND(I127*H127,2)</f>
        <v>0</v>
      </c>
      <c r="K127" s="230" t="s">
        <v>134</v>
      </c>
      <c r="L127" s="46"/>
      <c r="M127" s="235" t="s">
        <v>19</v>
      </c>
      <c r="N127" s="236" t="s">
        <v>43</v>
      </c>
      <c r="O127" s="86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9" t="s">
        <v>135</v>
      </c>
      <c r="AT127" s="239" t="s">
        <v>130</v>
      </c>
      <c r="AU127" s="239" t="s">
        <v>81</v>
      </c>
      <c r="AY127" s="19" t="s">
        <v>128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9" t="s">
        <v>79</v>
      </c>
      <c r="BK127" s="240">
        <f>ROUND(I127*H127,2)</f>
        <v>0</v>
      </c>
      <c r="BL127" s="19" t="s">
        <v>135</v>
      </c>
      <c r="BM127" s="239" t="s">
        <v>468</v>
      </c>
    </row>
    <row r="128" s="2" customFormat="1">
      <c r="A128" s="40"/>
      <c r="B128" s="41"/>
      <c r="C128" s="42"/>
      <c r="D128" s="241" t="s">
        <v>137</v>
      </c>
      <c r="E128" s="42"/>
      <c r="F128" s="242" t="s">
        <v>205</v>
      </c>
      <c r="G128" s="42"/>
      <c r="H128" s="42"/>
      <c r="I128" s="148"/>
      <c r="J128" s="42"/>
      <c r="K128" s="42"/>
      <c r="L128" s="46"/>
      <c r="M128" s="243"/>
      <c r="N128" s="244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137</v>
      </c>
      <c r="AU128" s="19" t="s">
        <v>81</v>
      </c>
    </row>
    <row r="129" s="13" customFormat="1">
      <c r="A129" s="13"/>
      <c r="B129" s="245"/>
      <c r="C129" s="246"/>
      <c r="D129" s="241" t="s">
        <v>141</v>
      </c>
      <c r="E129" s="247" t="s">
        <v>19</v>
      </c>
      <c r="F129" s="248" t="s">
        <v>469</v>
      </c>
      <c r="G129" s="246"/>
      <c r="H129" s="249">
        <v>429.46800000000002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5" t="s">
        <v>141</v>
      </c>
      <c r="AU129" s="255" t="s">
        <v>81</v>
      </c>
      <c r="AV129" s="13" t="s">
        <v>81</v>
      </c>
      <c r="AW129" s="13" t="s">
        <v>33</v>
      </c>
      <c r="AX129" s="13" t="s">
        <v>72</v>
      </c>
      <c r="AY129" s="255" t="s">
        <v>128</v>
      </c>
    </row>
    <row r="130" s="13" customFormat="1">
      <c r="A130" s="13"/>
      <c r="B130" s="245"/>
      <c r="C130" s="246"/>
      <c r="D130" s="241" t="s">
        <v>141</v>
      </c>
      <c r="E130" s="247" t="s">
        <v>19</v>
      </c>
      <c r="F130" s="248" t="s">
        <v>470</v>
      </c>
      <c r="G130" s="246"/>
      <c r="H130" s="249">
        <v>-5.5650000000000004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141</v>
      </c>
      <c r="AU130" s="255" t="s">
        <v>81</v>
      </c>
      <c r="AV130" s="13" t="s">
        <v>81</v>
      </c>
      <c r="AW130" s="13" t="s">
        <v>33</v>
      </c>
      <c r="AX130" s="13" t="s">
        <v>72</v>
      </c>
      <c r="AY130" s="255" t="s">
        <v>128</v>
      </c>
    </row>
    <row r="131" s="13" customFormat="1">
      <c r="A131" s="13"/>
      <c r="B131" s="245"/>
      <c r="C131" s="246"/>
      <c r="D131" s="241" t="s">
        <v>141</v>
      </c>
      <c r="E131" s="247" t="s">
        <v>19</v>
      </c>
      <c r="F131" s="248" t="s">
        <v>471</v>
      </c>
      <c r="G131" s="246"/>
      <c r="H131" s="249">
        <v>-4.085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5" t="s">
        <v>141</v>
      </c>
      <c r="AU131" s="255" t="s">
        <v>81</v>
      </c>
      <c r="AV131" s="13" t="s">
        <v>81</v>
      </c>
      <c r="AW131" s="13" t="s">
        <v>33</v>
      </c>
      <c r="AX131" s="13" t="s">
        <v>72</v>
      </c>
      <c r="AY131" s="255" t="s">
        <v>128</v>
      </c>
    </row>
    <row r="132" s="14" customFormat="1">
      <c r="A132" s="14"/>
      <c r="B132" s="256"/>
      <c r="C132" s="257"/>
      <c r="D132" s="241" t="s">
        <v>141</v>
      </c>
      <c r="E132" s="258" t="s">
        <v>19</v>
      </c>
      <c r="F132" s="259" t="s">
        <v>175</v>
      </c>
      <c r="G132" s="257"/>
      <c r="H132" s="260">
        <v>419.81799999999998</v>
      </c>
      <c r="I132" s="261"/>
      <c r="J132" s="257"/>
      <c r="K132" s="257"/>
      <c r="L132" s="262"/>
      <c r="M132" s="263"/>
      <c r="N132" s="264"/>
      <c r="O132" s="264"/>
      <c r="P132" s="264"/>
      <c r="Q132" s="264"/>
      <c r="R132" s="264"/>
      <c r="S132" s="264"/>
      <c r="T132" s="26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6" t="s">
        <v>141</v>
      </c>
      <c r="AU132" s="266" t="s">
        <v>81</v>
      </c>
      <c r="AV132" s="14" t="s">
        <v>135</v>
      </c>
      <c r="AW132" s="14" t="s">
        <v>33</v>
      </c>
      <c r="AX132" s="14" t="s">
        <v>79</v>
      </c>
      <c r="AY132" s="266" t="s">
        <v>128</v>
      </c>
    </row>
    <row r="133" s="2" customFormat="1" ht="33" customHeight="1">
      <c r="A133" s="40"/>
      <c r="B133" s="41"/>
      <c r="C133" s="228" t="s">
        <v>184</v>
      </c>
      <c r="D133" s="228" t="s">
        <v>130</v>
      </c>
      <c r="E133" s="229" t="s">
        <v>210</v>
      </c>
      <c r="F133" s="230" t="s">
        <v>211</v>
      </c>
      <c r="G133" s="231" t="s">
        <v>187</v>
      </c>
      <c r="H133" s="232">
        <v>7136.9059999999999</v>
      </c>
      <c r="I133" s="233"/>
      <c r="J133" s="234">
        <f>ROUND(I133*H133,2)</f>
        <v>0</v>
      </c>
      <c r="K133" s="230" t="s">
        <v>134</v>
      </c>
      <c r="L133" s="46"/>
      <c r="M133" s="235" t="s">
        <v>19</v>
      </c>
      <c r="N133" s="236" t="s">
        <v>43</v>
      </c>
      <c r="O133" s="86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39" t="s">
        <v>135</v>
      </c>
      <c r="AT133" s="239" t="s">
        <v>130</v>
      </c>
      <c r="AU133" s="239" t="s">
        <v>81</v>
      </c>
      <c r="AY133" s="19" t="s">
        <v>128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9" t="s">
        <v>79</v>
      </c>
      <c r="BK133" s="240">
        <f>ROUND(I133*H133,2)</f>
        <v>0</v>
      </c>
      <c r="BL133" s="19" t="s">
        <v>135</v>
      </c>
      <c r="BM133" s="239" t="s">
        <v>472</v>
      </c>
    </row>
    <row r="134" s="2" customFormat="1">
      <c r="A134" s="40"/>
      <c r="B134" s="41"/>
      <c r="C134" s="42"/>
      <c r="D134" s="241" t="s">
        <v>137</v>
      </c>
      <c r="E134" s="42"/>
      <c r="F134" s="242" t="s">
        <v>205</v>
      </c>
      <c r="G134" s="42"/>
      <c r="H134" s="42"/>
      <c r="I134" s="148"/>
      <c r="J134" s="42"/>
      <c r="K134" s="42"/>
      <c r="L134" s="46"/>
      <c r="M134" s="243"/>
      <c r="N134" s="244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137</v>
      </c>
      <c r="AU134" s="19" t="s">
        <v>81</v>
      </c>
    </row>
    <row r="135" s="13" customFormat="1">
      <c r="A135" s="13"/>
      <c r="B135" s="245"/>
      <c r="C135" s="246"/>
      <c r="D135" s="241" t="s">
        <v>141</v>
      </c>
      <c r="E135" s="247" t="s">
        <v>19</v>
      </c>
      <c r="F135" s="248" t="s">
        <v>473</v>
      </c>
      <c r="G135" s="246"/>
      <c r="H135" s="249">
        <v>7136.9059999999999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5" t="s">
        <v>141</v>
      </c>
      <c r="AU135" s="255" t="s">
        <v>81</v>
      </c>
      <c r="AV135" s="13" t="s">
        <v>81</v>
      </c>
      <c r="AW135" s="13" t="s">
        <v>33</v>
      </c>
      <c r="AX135" s="13" t="s">
        <v>79</v>
      </c>
      <c r="AY135" s="255" t="s">
        <v>128</v>
      </c>
    </row>
    <row r="136" s="2" customFormat="1" ht="16.5" customHeight="1">
      <c r="A136" s="40"/>
      <c r="B136" s="41"/>
      <c r="C136" s="228" t="s">
        <v>196</v>
      </c>
      <c r="D136" s="228" t="s">
        <v>130</v>
      </c>
      <c r="E136" s="229" t="s">
        <v>215</v>
      </c>
      <c r="F136" s="230" t="s">
        <v>216</v>
      </c>
      <c r="G136" s="231" t="s">
        <v>187</v>
      </c>
      <c r="H136" s="232">
        <v>419.81799999999998</v>
      </c>
      <c r="I136" s="233"/>
      <c r="J136" s="234">
        <f>ROUND(I136*H136,2)</f>
        <v>0</v>
      </c>
      <c r="K136" s="230" t="s">
        <v>217</v>
      </c>
      <c r="L136" s="46"/>
      <c r="M136" s="235" t="s">
        <v>19</v>
      </c>
      <c r="N136" s="236" t="s">
        <v>43</v>
      </c>
      <c r="O136" s="86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9" t="s">
        <v>135</v>
      </c>
      <c r="AT136" s="239" t="s">
        <v>130</v>
      </c>
      <c r="AU136" s="239" t="s">
        <v>81</v>
      </c>
      <c r="AY136" s="19" t="s">
        <v>128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9" t="s">
        <v>79</v>
      </c>
      <c r="BK136" s="240">
        <f>ROUND(I136*H136,2)</f>
        <v>0</v>
      </c>
      <c r="BL136" s="19" t="s">
        <v>135</v>
      </c>
      <c r="BM136" s="239" t="s">
        <v>474</v>
      </c>
    </row>
    <row r="137" s="2" customFormat="1">
      <c r="A137" s="40"/>
      <c r="B137" s="41"/>
      <c r="C137" s="42"/>
      <c r="D137" s="241" t="s">
        <v>137</v>
      </c>
      <c r="E137" s="42"/>
      <c r="F137" s="242" t="s">
        <v>219</v>
      </c>
      <c r="G137" s="42"/>
      <c r="H137" s="42"/>
      <c r="I137" s="148"/>
      <c r="J137" s="42"/>
      <c r="K137" s="42"/>
      <c r="L137" s="46"/>
      <c r="M137" s="243"/>
      <c r="N137" s="24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137</v>
      </c>
      <c r="AU137" s="19" t="s">
        <v>81</v>
      </c>
    </row>
    <row r="138" s="13" customFormat="1">
      <c r="A138" s="13"/>
      <c r="B138" s="245"/>
      <c r="C138" s="246"/>
      <c r="D138" s="241" t="s">
        <v>141</v>
      </c>
      <c r="E138" s="247" t="s">
        <v>19</v>
      </c>
      <c r="F138" s="248" t="s">
        <v>475</v>
      </c>
      <c r="G138" s="246"/>
      <c r="H138" s="249">
        <v>419.81799999999998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5" t="s">
        <v>141</v>
      </c>
      <c r="AU138" s="255" t="s">
        <v>81</v>
      </c>
      <c r="AV138" s="13" t="s">
        <v>81</v>
      </c>
      <c r="AW138" s="13" t="s">
        <v>33</v>
      </c>
      <c r="AX138" s="13" t="s">
        <v>79</v>
      </c>
      <c r="AY138" s="255" t="s">
        <v>128</v>
      </c>
    </row>
    <row r="139" s="2" customFormat="1" ht="21.75" customHeight="1">
      <c r="A139" s="40"/>
      <c r="B139" s="41"/>
      <c r="C139" s="228" t="s">
        <v>201</v>
      </c>
      <c r="D139" s="228" t="s">
        <v>130</v>
      </c>
      <c r="E139" s="229" t="s">
        <v>222</v>
      </c>
      <c r="F139" s="230" t="s">
        <v>223</v>
      </c>
      <c r="G139" s="231" t="s">
        <v>224</v>
      </c>
      <c r="H139" s="232">
        <v>755.67200000000003</v>
      </c>
      <c r="I139" s="233"/>
      <c r="J139" s="234">
        <f>ROUND(I139*H139,2)</f>
        <v>0</v>
      </c>
      <c r="K139" s="230" t="s">
        <v>217</v>
      </c>
      <c r="L139" s="46"/>
      <c r="M139" s="235" t="s">
        <v>19</v>
      </c>
      <c r="N139" s="236" t="s">
        <v>43</v>
      </c>
      <c r="O139" s="86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9" t="s">
        <v>135</v>
      </c>
      <c r="AT139" s="239" t="s">
        <v>130</v>
      </c>
      <c r="AU139" s="239" t="s">
        <v>81</v>
      </c>
      <c r="AY139" s="19" t="s">
        <v>128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9" t="s">
        <v>79</v>
      </c>
      <c r="BK139" s="240">
        <f>ROUND(I139*H139,2)</f>
        <v>0</v>
      </c>
      <c r="BL139" s="19" t="s">
        <v>135</v>
      </c>
      <c r="BM139" s="239" t="s">
        <v>476</v>
      </c>
    </row>
    <row r="140" s="2" customFormat="1">
      <c r="A140" s="40"/>
      <c r="B140" s="41"/>
      <c r="C140" s="42"/>
      <c r="D140" s="241" t="s">
        <v>137</v>
      </c>
      <c r="E140" s="42"/>
      <c r="F140" s="242" t="s">
        <v>226</v>
      </c>
      <c r="G140" s="42"/>
      <c r="H140" s="42"/>
      <c r="I140" s="148"/>
      <c r="J140" s="42"/>
      <c r="K140" s="42"/>
      <c r="L140" s="46"/>
      <c r="M140" s="243"/>
      <c r="N140" s="244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137</v>
      </c>
      <c r="AU140" s="19" t="s">
        <v>81</v>
      </c>
    </row>
    <row r="141" s="13" customFormat="1">
      <c r="A141" s="13"/>
      <c r="B141" s="245"/>
      <c r="C141" s="246"/>
      <c r="D141" s="241" t="s">
        <v>141</v>
      </c>
      <c r="E141" s="247" t="s">
        <v>19</v>
      </c>
      <c r="F141" s="248" t="s">
        <v>477</v>
      </c>
      <c r="G141" s="246"/>
      <c r="H141" s="249">
        <v>755.67200000000003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5" t="s">
        <v>141</v>
      </c>
      <c r="AU141" s="255" t="s">
        <v>81</v>
      </c>
      <c r="AV141" s="13" t="s">
        <v>81</v>
      </c>
      <c r="AW141" s="13" t="s">
        <v>33</v>
      </c>
      <c r="AX141" s="13" t="s">
        <v>79</v>
      </c>
      <c r="AY141" s="255" t="s">
        <v>128</v>
      </c>
    </row>
    <row r="142" s="2" customFormat="1" ht="21.75" customHeight="1">
      <c r="A142" s="40"/>
      <c r="B142" s="41"/>
      <c r="C142" s="228" t="s">
        <v>209</v>
      </c>
      <c r="D142" s="228" t="s">
        <v>130</v>
      </c>
      <c r="E142" s="229" t="s">
        <v>228</v>
      </c>
      <c r="F142" s="230" t="s">
        <v>229</v>
      </c>
      <c r="G142" s="231" t="s">
        <v>187</v>
      </c>
      <c r="H142" s="232">
        <v>9.6500000000000004</v>
      </c>
      <c r="I142" s="233"/>
      <c r="J142" s="234">
        <f>ROUND(I142*H142,2)</f>
        <v>0</v>
      </c>
      <c r="K142" s="230" t="s">
        <v>134</v>
      </c>
      <c r="L142" s="46"/>
      <c r="M142" s="235" t="s">
        <v>19</v>
      </c>
      <c r="N142" s="236" t="s">
        <v>43</v>
      </c>
      <c r="O142" s="86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9" t="s">
        <v>135</v>
      </c>
      <c r="AT142" s="239" t="s">
        <v>130</v>
      </c>
      <c r="AU142" s="239" t="s">
        <v>81</v>
      </c>
      <c r="AY142" s="19" t="s">
        <v>128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9" t="s">
        <v>79</v>
      </c>
      <c r="BK142" s="240">
        <f>ROUND(I142*H142,2)</f>
        <v>0</v>
      </c>
      <c r="BL142" s="19" t="s">
        <v>135</v>
      </c>
      <c r="BM142" s="239" t="s">
        <v>478</v>
      </c>
    </row>
    <row r="143" s="2" customFormat="1">
      <c r="A143" s="40"/>
      <c r="B143" s="41"/>
      <c r="C143" s="42"/>
      <c r="D143" s="241" t="s">
        <v>137</v>
      </c>
      <c r="E143" s="42"/>
      <c r="F143" s="242" t="s">
        <v>231</v>
      </c>
      <c r="G143" s="42"/>
      <c r="H143" s="42"/>
      <c r="I143" s="148"/>
      <c r="J143" s="42"/>
      <c r="K143" s="42"/>
      <c r="L143" s="46"/>
      <c r="M143" s="243"/>
      <c r="N143" s="244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137</v>
      </c>
      <c r="AU143" s="19" t="s">
        <v>81</v>
      </c>
    </row>
    <row r="144" s="13" customFormat="1">
      <c r="A144" s="13"/>
      <c r="B144" s="245"/>
      <c r="C144" s="246"/>
      <c r="D144" s="241" t="s">
        <v>141</v>
      </c>
      <c r="E144" s="247" t="s">
        <v>19</v>
      </c>
      <c r="F144" s="248" t="s">
        <v>479</v>
      </c>
      <c r="G144" s="246"/>
      <c r="H144" s="249">
        <v>5.5650000000000004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5" t="s">
        <v>141</v>
      </c>
      <c r="AU144" s="255" t="s">
        <v>81</v>
      </c>
      <c r="AV144" s="13" t="s">
        <v>81</v>
      </c>
      <c r="AW144" s="13" t="s">
        <v>33</v>
      </c>
      <c r="AX144" s="13" t="s">
        <v>72</v>
      </c>
      <c r="AY144" s="255" t="s">
        <v>128</v>
      </c>
    </row>
    <row r="145" s="13" customFormat="1">
      <c r="A145" s="13"/>
      <c r="B145" s="245"/>
      <c r="C145" s="246"/>
      <c r="D145" s="241" t="s">
        <v>141</v>
      </c>
      <c r="E145" s="247" t="s">
        <v>19</v>
      </c>
      <c r="F145" s="248" t="s">
        <v>480</v>
      </c>
      <c r="G145" s="246"/>
      <c r="H145" s="249">
        <v>4.085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5" t="s">
        <v>141</v>
      </c>
      <c r="AU145" s="255" t="s">
        <v>81</v>
      </c>
      <c r="AV145" s="13" t="s">
        <v>81</v>
      </c>
      <c r="AW145" s="13" t="s">
        <v>33</v>
      </c>
      <c r="AX145" s="13" t="s">
        <v>72</v>
      </c>
      <c r="AY145" s="255" t="s">
        <v>128</v>
      </c>
    </row>
    <row r="146" s="14" customFormat="1">
      <c r="A146" s="14"/>
      <c r="B146" s="256"/>
      <c r="C146" s="257"/>
      <c r="D146" s="241" t="s">
        <v>141</v>
      </c>
      <c r="E146" s="258" t="s">
        <v>19</v>
      </c>
      <c r="F146" s="259" t="s">
        <v>175</v>
      </c>
      <c r="G146" s="257"/>
      <c r="H146" s="260">
        <v>9.6500000000000004</v>
      </c>
      <c r="I146" s="261"/>
      <c r="J146" s="257"/>
      <c r="K146" s="257"/>
      <c r="L146" s="262"/>
      <c r="M146" s="263"/>
      <c r="N146" s="264"/>
      <c r="O146" s="264"/>
      <c r="P146" s="264"/>
      <c r="Q146" s="264"/>
      <c r="R146" s="264"/>
      <c r="S146" s="264"/>
      <c r="T146" s="26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6" t="s">
        <v>141</v>
      </c>
      <c r="AU146" s="266" t="s">
        <v>81</v>
      </c>
      <c r="AV146" s="14" t="s">
        <v>135</v>
      </c>
      <c r="AW146" s="14" t="s">
        <v>33</v>
      </c>
      <c r="AX146" s="14" t="s">
        <v>79</v>
      </c>
      <c r="AY146" s="266" t="s">
        <v>128</v>
      </c>
    </row>
    <row r="147" s="2" customFormat="1" ht="21.75" customHeight="1">
      <c r="A147" s="40"/>
      <c r="B147" s="41"/>
      <c r="C147" s="228" t="s">
        <v>214</v>
      </c>
      <c r="D147" s="228" t="s">
        <v>130</v>
      </c>
      <c r="E147" s="229" t="s">
        <v>235</v>
      </c>
      <c r="F147" s="230" t="s">
        <v>236</v>
      </c>
      <c r="G147" s="231" t="s">
        <v>133</v>
      </c>
      <c r="H147" s="232">
        <v>40.850000000000001</v>
      </c>
      <c r="I147" s="233"/>
      <c r="J147" s="234">
        <f>ROUND(I147*H147,2)</f>
        <v>0</v>
      </c>
      <c r="K147" s="230" t="s">
        <v>134</v>
      </c>
      <c r="L147" s="46"/>
      <c r="M147" s="235" t="s">
        <v>19</v>
      </c>
      <c r="N147" s="236" t="s">
        <v>43</v>
      </c>
      <c r="O147" s="86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9" t="s">
        <v>135</v>
      </c>
      <c r="AT147" s="239" t="s">
        <v>130</v>
      </c>
      <c r="AU147" s="239" t="s">
        <v>81</v>
      </c>
      <c r="AY147" s="19" t="s">
        <v>128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9" t="s">
        <v>79</v>
      </c>
      <c r="BK147" s="240">
        <f>ROUND(I147*H147,2)</f>
        <v>0</v>
      </c>
      <c r="BL147" s="19" t="s">
        <v>135</v>
      </c>
      <c r="BM147" s="239" t="s">
        <v>481</v>
      </c>
    </row>
    <row r="148" s="2" customFormat="1">
      <c r="A148" s="40"/>
      <c r="B148" s="41"/>
      <c r="C148" s="42"/>
      <c r="D148" s="241" t="s">
        <v>137</v>
      </c>
      <c r="E148" s="42"/>
      <c r="F148" s="242" t="s">
        <v>238</v>
      </c>
      <c r="G148" s="42"/>
      <c r="H148" s="42"/>
      <c r="I148" s="148"/>
      <c r="J148" s="42"/>
      <c r="K148" s="42"/>
      <c r="L148" s="46"/>
      <c r="M148" s="243"/>
      <c r="N148" s="244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137</v>
      </c>
      <c r="AU148" s="19" t="s">
        <v>81</v>
      </c>
    </row>
    <row r="149" s="13" customFormat="1">
      <c r="A149" s="13"/>
      <c r="B149" s="245"/>
      <c r="C149" s="246"/>
      <c r="D149" s="241" t="s">
        <v>141</v>
      </c>
      <c r="E149" s="247" t="s">
        <v>19</v>
      </c>
      <c r="F149" s="248" t="s">
        <v>482</v>
      </c>
      <c r="G149" s="246"/>
      <c r="H149" s="249">
        <v>40.850000000000001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5" t="s">
        <v>141</v>
      </c>
      <c r="AU149" s="255" t="s">
        <v>81</v>
      </c>
      <c r="AV149" s="13" t="s">
        <v>81</v>
      </c>
      <c r="AW149" s="13" t="s">
        <v>33</v>
      </c>
      <c r="AX149" s="13" t="s">
        <v>79</v>
      </c>
      <c r="AY149" s="255" t="s">
        <v>128</v>
      </c>
    </row>
    <row r="150" s="2" customFormat="1" ht="21.75" customHeight="1">
      <c r="A150" s="40"/>
      <c r="B150" s="41"/>
      <c r="C150" s="228" t="s">
        <v>221</v>
      </c>
      <c r="D150" s="228" t="s">
        <v>130</v>
      </c>
      <c r="E150" s="229" t="s">
        <v>241</v>
      </c>
      <c r="F150" s="230" t="s">
        <v>242</v>
      </c>
      <c r="G150" s="231" t="s">
        <v>133</v>
      </c>
      <c r="H150" s="232">
        <v>40.850000000000001</v>
      </c>
      <c r="I150" s="233"/>
      <c r="J150" s="234">
        <f>ROUND(I150*H150,2)</f>
        <v>0</v>
      </c>
      <c r="K150" s="230" t="s">
        <v>134</v>
      </c>
      <c r="L150" s="46"/>
      <c r="M150" s="235" t="s">
        <v>19</v>
      </c>
      <c r="N150" s="236" t="s">
        <v>43</v>
      </c>
      <c r="O150" s="86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9" t="s">
        <v>135</v>
      </c>
      <c r="AT150" s="239" t="s">
        <v>130</v>
      </c>
      <c r="AU150" s="239" t="s">
        <v>81</v>
      </c>
      <c r="AY150" s="19" t="s">
        <v>128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9" t="s">
        <v>79</v>
      </c>
      <c r="BK150" s="240">
        <f>ROUND(I150*H150,2)</f>
        <v>0</v>
      </c>
      <c r="BL150" s="19" t="s">
        <v>135</v>
      </c>
      <c r="BM150" s="239" t="s">
        <v>483</v>
      </c>
    </row>
    <row r="151" s="2" customFormat="1">
      <c r="A151" s="40"/>
      <c r="B151" s="41"/>
      <c r="C151" s="42"/>
      <c r="D151" s="241" t="s">
        <v>137</v>
      </c>
      <c r="E151" s="42"/>
      <c r="F151" s="242" t="s">
        <v>244</v>
      </c>
      <c r="G151" s="42"/>
      <c r="H151" s="42"/>
      <c r="I151" s="148"/>
      <c r="J151" s="42"/>
      <c r="K151" s="42"/>
      <c r="L151" s="46"/>
      <c r="M151" s="243"/>
      <c r="N151" s="244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137</v>
      </c>
      <c r="AU151" s="19" t="s">
        <v>81</v>
      </c>
    </row>
    <row r="152" s="13" customFormat="1">
      <c r="A152" s="13"/>
      <c r="B152" s="245"/>
      <c r="C152" s="246"/>
      <c r="D152" s="241" t="s">
        <v>141</v>
      </c>
      <c r="E152" s="247" t="s">
        <v>19</v>
      </c>
      <c r="F152" s="248" t="s">
        <v>484</v>
      </c>
      <c r="G152" s="246"/>
      <c r="H152" s="249">
        <v>40.850000000000001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5" t="s">
        <v>141</v>
      </c>
      <c r="AU152" s="255" t="s">
        <v>81</v>
      </c>
      <c r="AV152" s="13" t="s">
        <v>81</v>
      </c>
      <c r="AW152" s="13" t="s">
        <v>33</v>
      </c>
      <c r="AX152" s="13" t="s">
        <v>79</v>
      </c>
      <c r="AY152" s="255" t="s">
        <v>128</v>
      </c>
    </row>
    <row r="153" s="2" customFormat="1" ht="16.5" customHeight="1">
      <c r="A153" s="40"/>
      <c r="B153" s="41"/>
      <c r="C153" s="267" t="s">
        <v>8</v>
      </c>
      <c r="D153" s="267" t="s">
        <v>247</v>
      </c>
      <c r="E153" s="268" t="s">
        <v>248</v>
      </c>
      <c r="F153" s="269" t="s">
        <v>249</v>
      </c>
      <c r="G153" s="270" t="s">
        <v>250</v>
      </c>
      <c r="H153" s="271">
        <v>1.6339999999999999</v>
      </c>
      <c r="I153" s="272"/>
      <c r="J153" s="273">
        <f>ROUND(I153*H153,2)</f>
        <v>0</v>
      </c>
      <c r="K153" s="269" t="s">
        <v>134</v>
      </c>
      <c r="L153" s="274"/>
      <c r="M153" s="275" t="s">
        <v>19</v>
      </c>
      <c r="N153" s="276" t="s">
        <v>43</v>
      </c>
      <c r="O153" s="86"/>
      <c r="P153" s="237">
        <f>O153*H153</f>
        <v>0</v>
      </c>
      <c r="Q153" s="237">
        <v>0.001</v>
      </c>
      <c r="R153" s="237">
        <f>Q153*H153</f>
        <v>0.001634</v>
      </c>
      <c r="S153" s="237">
        <v>0</v>
      </c>
      <c r="T153" s="23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9" t="s">
        <v>176</v>
      </c>
      <c r="AT153" s="239" t="s">
        <v>247</v>
      </c>
      <c r="AU153" s="239" t="s">
        <v>81</v>
      </c>
      <c r="AY153" s="19" t="s">
        <v>128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9" t="s">
        <v>79</v>
      </c>
      <c r="BK153" s="240">
        <f>ROUND(I153*H153,2)</f>
        <v>0</v>
      </c>
      <c r="BL153" s="19" t="s">
        <v>135</v>
      </c>
      <c r="BM153" s="239" t="s">
        <v>485</v>
      </c>
    </row>
    <row r="154" s="13" customFormat="1">
      <c r="A154" s="13"/>
      <c r="B154" s="245"/>
      <c r="C154" s="246"/>
      <c r="D154" s="241" t="s">
        <v>141</v>
      </c>
      <c r="E154" s="247" t="s">
        <v>19</v>
      </c>
      <c r="F154" s="248" t="s">
        <v>486</v>
      </c>
      <c r="G154" s="246"/>
      <c r="H154" s="249">
        <v>1.6339999999999999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5" t="s">
        <v>141</v>
      </c>
      <c r="AU154" s="255" t="s">
        <v>81</v>
      </c>
      <c r="AV154" s="13" t="s">
        <v>81</v>
      </c>
      <c r="AW154" s="13" t="s">
        <v>33</v>
      </c>
      <c r="AX154" s="13" t="s">
        <v>79</v>
      </c>
      <c r="AY154" s="255" t="s">
        <v>128</v>
      </c>
    </row>
    <row r="155" s="2" customFormat="1" ht="16.5" customHeight="1">
      <c r="A155" s="40"/>
      <c r="B155" s="41"/>
      <c r="C155" s="228" t="s">
        <v>234</v>
      </c>
      <c r="D155" s="228" t="s">
        <v>130</v>
      </c>
      <c r="E155" s="229" t="s">
        <v>254</v>
      </c>
      <c r="F155" s="230" t="s">
        <v>255</v>
      </c>
      <c r="G155" s="231" t="s">
        <v>133</v>
      </c>
      <c r="H155" s="232">
        <v>421.69999999999999</v>
      </c>
      <c r="I155" s="233"/>
      <c r="J155" s="234">
        <f>ROUND(I155*H155,2)</f>
        <v>0</v>
      </c>
      <c r="K155" s="230" t="s">
        <v>134</v>
      </c>
      <c r="L155" s="46"/>
      <c r="M155" s="235" t="s">
        <v>19</v>
      </c>
      <c r="N155" s="236" t="s">
        <v>43</v>
      </c>
      <c r="O155" s="86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9" t="s">
        <v>135</v>
      </c>
      <c r="AT155" s="239" t="s">
        <v>130</v>
      </c>
      <c r="AU155" s="239" t="s">
        <v>81</v>
      </c>
      <c r="AY155" s="19" t="s">
        <v>128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9" t="s">
        <v>79</v>
      </c>
      <c r="BK155" s="240">
        <f>ROUND(I155*H155,2)</f>
        <v>0</v>
      </c>
      <c r="BL155" s="19" t="s">
        <v>135</v>
      </c>
      <c r="BM155" s="239" t="s">
        <v>487</v>
      </c>
    </row>
    <row r="156" s="2" customFormat="1">
      <c r="A156" s="40"/>
      <c r="B156" s="41"/>
      <c r="C156" s="42"/>
      <c r="D156" s="241" t="s">
        <v>137</v>
      </c>
      <c r="E156" s="42"/>
      <c r="F156" s="242" t="s">
        <v>257</v>
      </c>
      <c r="G156" s="42"/>
      <c r="H156" s="42"/>
      <c r="I156" s="148"/>
      <c r="J156" s="42"/>
      <c r="K156" s="42"/>
      <c r="L156" s="46"/>
      <c r="M156" s="243"/>
      <c r="N156" s="244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137</v>
      </c>
      <c r="AU156" s="19" t="s">
        <v>81</v>
      </c>
    </row>
    <row r="157" s="13" customFormat="1">
      <c r="A157" s="13"/>
      <c r="B157" s="245"/>
      <c r="C157" s="246"/>
      <c r="D157" s="241" t="s">
        <v>141</v>
      </c>
      <c r="E157" s="247" t="s">
        <v>19</v>
      </c>
      <c r="F157" s="248" t="s">
        <v>488</v>
      </c>
      <c r="G157" s="246"/>
      <c r="H157" s="249">
        <v>421.69999999999999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5" t="s">
        <v>141</v>
      </c>
      <c r="AU157" s="255" t="s">
        <v>81</v>
      </c>
      <c r="AV157" s="13" t="s">
        <v>81</v>
      </c>
      <c r="AW157" s="13" t="s">
        <v>33</v>
      </c>
      <c r="AX157" s="13" t="s">
        <v>79</v>
      </c>
      <c r="AY157" s="255" t="s">
        <v>128</v>
      </c>
    </row>
    <row r="158" s="2" customFormat="1" ht="16.5" customHeight="1">
      <c r="A158" s="40"/>
      <c r="B158" s="41"/>
      <c r="C158" s="228" t="s">
        <v>240</v>
      </c>
      <c r="D158" s="228" t="s">
        <v>130</v>
      </c>
      <c r="E158" s="229" t="s">
        <v>489</v>
      </c>
      <c r="F158" s="230" t="s">
        <v>490</v>
      </c>
      <c r="G158" s="231" t="s">
        <v>145</v>
      </c>
      <c r="H158" s="232">
        <v>4</v>
      </c>
      <c r="I158" s="233"/>
      <c r="J158" s="234">
        <f>ROUND(I158*H158,2)</f>
        <v>0</v>
      </c>
      <c r="K158" s="230" t="s">
        <v>134</v>
      </c>
      <c r="L158" s="46"/>
      <c r="M158" s="235" t="s">
        <v>19</v>
      </c>
      <c r="N158" s="236" t="s">
        <v>43</v>
      </c>
      <c r="O158" s="86"/>
      <c r="P158" s="237">
        <f>O158*H158</f>
        <v>0</v>
      </c>
      <c r="Q158" s="237">
        <v>0.00014999999999999999</v>
      </c>
      <c r="R158" s="237">
        <f>Q158*H158</f>
        <v>0.00059999999999999995</v>
      </c>
      <c r="S158" s="237">
        <v>0</v>
      </c>
      <c r="T158" s="23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9" t="s">
        <v>135</v>
      </c>
      <c r="AT158" s="239" t="s">
        <v>130</v>
      </c>
      <c r="AU158" s="239" t="s">
        <v>81</v>
      </c>
      <c r="AY158" s="19" t="s">
        <v>128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9" t="s">
        <v>79</v>
      </c>
      <c r="BK158" s="240">
        <f>ROUND(I158*H158,2)</f>
        <v>0</v>
      </c>
      <c r="BL158" s="19" t="s">
        <v>135</v>
      </c>
      <c r="BM158" s="239" t="s">
        <v>491</v>
      </c>
    </row>
    <row r="159" s="13" customFormat="1">
      <c r="A159" s="13"/>
      <c r="B159" s="245"/>
      <c r="C159" s="246"/>
      <c r="D159" s="241" t="s">
        <v>141</v>
      </c>
      <c r="E159" s="247" t="s">
        <v>19</v>
      </c>
      <c r="F159" s="248" t="s">
        <v>135</v>
      </c>
      <c r="G159" s="246"/>
      <c r="H159" s="249">
        <v>4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5" t="s">
        <v>141</v>
      </c>
      <c r="AU159" s="255" t="s">
        <v>81</v>
      </c>
      <c r="AV159" s="13" t="s">
        <v>81</v>
      </c>
      <c r="AW159" s="13" t="s">
        <v>33</v>
      </c>
      <c r="AX159" s="13" t="s">
        <v>79</v>
      </c>
      <c r="AY159" s="255" t="s">
        <v>128</v>
      </c>
    </row>
    <row r="160" s="12" customFormat="1" ht="22.8" customHeight="1">
      <c r="A160" s="12"/>
      <c r="B160" s="212"/>
      <c r="C160" s="213"/>
      <c r="D160" s="214" t="s">
        <v>71</v>
      </c>
      <c r="E160" s="226" t="s">
        <v>81</v>
      </c>
      <c r="F160" s="226" t="s">
        <v>259</v>
      </c>
      <c r="G160" s="213"/>
      <c r="H160" s="213"/>
      <c r="I160" s="216"/>
      <c r="J160" s="227">
        <f>BK160</f>
        <v>0</v>
      </c>
      <c r="K160" s="213"/>
      <c r="L160" s="218"/>
      <c r="M160" s="219"/>
      <c r="N160" s="220"/>
      <c r="O160" s="220"/>
      <c r="P160" s="221">
        <f>SUM(P161:P165)</f>
        <v>0</v>
      </c>
      <c r="Q160" s="220"/>
      <c r="R160" s="221">
        <f>SUM(R161:R165)</f>
        <v>0.17311199999999999</v>
      </c>
      <c r="S160" s="220"/>
      <c r="T160" s="222">
        <f>SUM(T161:T165)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3" t="s">
        <v>79</v>
      </c>
      <c r="AT160" s="224" t="s">
        <v>71</v>
      </c>
      <c r="AU160" s="224" t="s">
        <v>79</v>
      </c>
      <c r="AY160" s="223" t="s">
        <v>128</v>
      </c>
      <c r="BK160" s="225">
        <f>SUM(BK161:BK165)</f>
        <v>0</v>
      </c>
    </row>
    <row r="161" s="2" customFormat="1" ht="21.75" customHeight="1">
      <c r="A161" s="40"/>
      <c r="B161" s="41"/>
      <c r="C161" s="228" t="s">
        <v>246</v>
      </c>
      <c r="D161" s="228" t="s">
        <v>130</v>
      </c>
      <c r="E161" s="229" t="s">
        <v>261</v>
      </c>
      <c r="F161" s="230" t="s">
        <v>262</v>
      </c>
      <c r="G161" s="231" t="s">
        <v>133</v>
      </c>
      <c r="H161" s="232">
        <v>432.77999999999997</v>
      </c>
      <c r="I161" s="233"/>
      <c r="J161" s="234">
        <f>ROUND(I161*H161,2)</f>
        <v>0</v>
      </c>
      <c r="K161" s="230" t="s">
        <v>134</v>
      </c>
      <c r="L161" s="46"/>
      <c r="M161" s="235" t="s">
        <v>19</v>
      </c>
      <c r="N161" s="236" t="s">
        <v>43</v>
      </c>
      <c r="O161" s="86"/>
      <c r="P161" s="237">
        <f>O161*H161</f>
        <v>0</v>
      </c>
      <c r="Q161" s="237">
        <v>0.00010000000000000001</v>
      </c>
      <c r="R161" s="237">
        <f>Q161*H161</f>
        <v>0.043277999999999997</v>
      </c>
      <c r="S161" s="237">
        <v>0</v>
      </c>
      <c r="T161" s="23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9" t="s">
        <v>135</v>
      </c>
      <c r="AT161" s="239" t="s">
        <v>130</v>
      </c>
      <c r="AU161" s="239" t="s">
        <v>81</v>
      </c>
      <c r="AY161" s="19" t="s">
        <v>128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9" t="s">
        <v>79</v>
      </c>
      <c r="BK161" s="240">
        <f>ROUND(I161*H161,2)</f>
        <v>0</v>
      </c>
      <c r="BL161" s="19" t="s">
        <v>135</v>
      </c>
      <c r="BM161" s="239" t="s">
        <v>492</v>
      </c>
    </row>
    <row r="162" s="2" customFormat="1">
      <c r="A162" s="40"/>
      <c r="B162" s="41"/>
      <c r="C162" s="42"/>
      <c r="D162" s="241" t="s">
        <v>137</v>
      </c>
      <c r="E162" s="42"/>
      <c r="F162" s="242" t="s">
        <v>264</v>
      </c>
      <c r="G162" s="42"/>
      <c r="H162" s="42"/>
      <c r="I162" s="148"/>
      <c r="J162" s="42"/>
      <c r="K162" s="42"/>
      <c r="L162" s="46"/>
      <c r="M162" s="243"/>
      <c r="N162" s="244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137</v>
      </c>
      <c r="AU162" s="19" t="s">
        <v>81</v>
      </c>
    </row>
    <row r="163" s="13" customFormat="1">
      <c r="A163" s="13"/>
      <c r="B163" s="245"/>
      <c r="C163" s="246"/>
      <c r="D163" s="241" t="s">
        <v>141</v>
      </c>
      <c r="E163" s="247" t="s">
        <v>19</v>
      </c>
      <c r="F163" s="248" t="s">
        <v>493</v>
      </c>
      <c r="G163" s="246"/>
      <c r="H163" s="249">
        <v>432.77999999999997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5" t="s">
        <v>141</v>
      </c>
      <c r="AU163" s="255" t="s">
        <v>81</v>
      </c>
      <c r="AV163" s="13" t="s">
        <v>81</v>
      </c>
      <c r="AW163" s="13" t="s">
        <v>33</v>
      </c>
      <c r="AX163" s="13" t="s">
        <v>79</v>
      </c>
      <c r="AY163" s="255" t="s">
        <v>128</v>
      </c>
    </row>
    <row r="164" s="2" customFormat="1" ht="16.5" customHeight="1">
      <c r="A164" s="40"/>
      <c r="B164" s="41"/>
      <c r="C164" s="267" t="s">
        <v>253</v>
      </c>
      <c r="D164" s="267" t="s">
        <v>247</v>
      </c>
      <c r="E164" s="268" t="s">
        <v>266</v>
      </c>
      <c r="F164" s="269" t="s">
        <v>267</v>
      </c>
      <c r="G164" s="270" t="s">
        <v>133</v>
      </c>
      <c r="H164" s="271">
        <v>432.77999999999997</v>
      </c>
      <c r="I164" s="272"/>
      <c r="J164" s="273">
        <f>ROUND(I164*H164,2)</f>
        <v>0</v>
      </c>
      <c r="K164" s="269" t="s">
        <v>134</v>
      </c>
      <c r="L164" s="274"/>
      <c r="M164" s="275" t="s">
        <v>19</v>
      </c>
      <c r="N164" s="276" t="s">
        <v>43</v>
      </c>
      <c r="O164" s="86"/>
      <c r="P164" s="237">
        <f>O164*H164</f>
        <v>0</v>
      </c>
      <c r="Q164" s="237">
        <v>0.00029999999999999997</v>
      </c>
      <c r="R164" s="237">
        <f>Q164*H164</f>
        <v>0.12983399999999998</v>
      </c>
      <c r="S164" s="237">
        <v>0</v>
      </c>
      <c r="T164" s="23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9" t="s">
        <v>176</v>
      </c>
      <c r="AT164" s="239" t="s">
        <v>247</v>
      </c>
      <c r="AU164" s="239" t="s">
        <v>81</v>
      </c>
      <c r="AY164" s="19" t="s">
        <v>128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9" t="s">
        <v>79</v>
      </c>
      <c r="BK164" s="240">
        <f>ROUND(I164*H164,2)</f>
        <v>0</v>
      </c>
      <c r="BL164" s="19" t="s">
        <v>135</v>
      </c>
      <c r="BM164" s="239" t="s">
        <v>494</v>
      </c>
    </row>
    <row r="165" s="13" customFormat="1">
      <c r="A165" s="13"/>
      <c r="B165" s="245"/>
      <c r="C165" s="246"/>
      <c r="D165" s="241" t="s">
        <v>141</v>
      </c>
      <c r="E165" s="247" t="s">
        <v>19</v>
      </c>
      <c r="F165" s="248" t="s">
        <v>495</v>
      </c>
      <c r="G165" s="246"/>
      <c r="H165" s="249">
        <v>432.77999999999997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5" t="s">
        <v>141</v>
      </c>
      <c r="AU165" s="255" t="s">
        <v>81</v>
      </c>
      <c r="AV165" s="13" t="s">
        <v>81</v>
      </c>
      <c r="AW165" s="13" t="s">
        <v>33</v>
      </c>
      <c r="AX165" s="13" t="s">
        <v>79</v>
      </c>
      <c r="AY165" s="255" t="s">
        <v>128</v>
      </c>
    </row>
    <row r="166" s="12" customFormat="1" ht="22.8" customHeight="1">
      <c r="A166" s="12"/>
      <c r="B166" s="212"/>
      <c r="C166" s="213"/>
      <c r="D166" s="214" t="s">
        <v>71</v>
      </c>
      <c r="E166" s="226" t="s">
        <v>158</v>
      </c>
      <c r="F166" s="226" t="s">
        <v>270</v>
      </c>
      <c r="G166" s="213"/>
      <c r="H166" s="213"/>
      <c r="I166" s="216"/>
      <c r="J166" s="227">
        <f>BK166</f>
        <v>0</v>
      </c>
      <c r="K166" s="213"/>
      <c r="L166" s="218"/>
      <c r="M166" s="219"/>
      <c r="N166" s="220"/>
      <c r="O166" s="220"/>
      <c r="P166" s="221">
        <f>SUM(P167:P185)</f>
        <v>0</v>
      </c>
      <c r="Q166" s="220"/>
      <c r="R166" s="221">
        <f>SUM(R167:R185)</f>
        <v>79.269387999999992</v>
      </c>
      <c r="S166" s="220"/>
      <c r="T166" s="222">
        <f>SUM(T167:T185)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3" t="s">
        <v>79</v>
      </c>
      <c r="AT166" s="224" t="s">
        <v>71</v>
      </c>
      <c r="AU166" s="224" t="s">
        <v>79</v>
      </c>
      <c r="AY166" s="223" t="s">
        <v>128</v>
      </c>
      <c r="BK166" s="225">
        <f>SUM(BK167:BK185)</f>
        <v>0</v>
      </c>
    </row>
    <row r="167" s="2" customFormat="1" ht="21.75" customHeight="1">
      <c r="A167" s="40"/>
      <c r="B167" s="41"/>
      <c r="C167" s="228" t="s">
        <v>260</v>
      </c>
      <c r="D167" s="228" t="s">
        <v>130</v>
      </c>
      <c r="E167" s="229" t="s">
        <v>272</v>
      </c>
      <c r="F167" s="230" t="s">
        <v>273</v>
      </c>
      <c r="G167" s="231" t="s">
        <v>133</v>
      </c>
      <c r="H167" s="232">
        <v>365.82999999999998</v>
      </c>
      <c r="I167" s="233"/>
      <c r="J167" s="234">
        <f>ROUND(I167*H167,2)</f>
        <v>0</v>
      </c>
      <c r="K167" s="230" t="s">
        <v>134</v>
      </c>
      <c r="L167" s="46"/>
      <c r="M167" s="235" t="s">
        <v>19</v>
      </c>
      <c r="N167" s="236" t="s">
        <v>43</v>
      </c>
      <c r="O167" s="86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39" t="s">
        <v>135</v>
      </c>
      <c r="AT167" s="239" t="s">
        <v>130</v>
      </c>
      <c r="AU167" s="239" t="s">
        <v>81</v>
      </c>
      <c r="AY167" s="19" t="s">
        <v>128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9" t="s">
        <v>79</v>
      </c>
      <c r="BK167" s="240">
        <f>ROUND(I167*H167,2)</f>
        <v>0</v>
      </c>
      <c r="BL167" s="19" t="s">
        <v>135</v>
      </c>
      <c r="BM167" s="239" t="s">
        <v>496</v>
      </c>
    </row>
    <row r="168" s="13" customFormat="1">
      <c r="A168" s="13"/>
      <c r="B168" s="245"/>
      <c r="C168" s="246"/>
      <c r="D168" s="241" t="s">
        <v>141</v>
      </c>
      <c r="E168" s="247" t="s">
        <v>19</v>
      </c>
      <c r="F168" s="248" t="s">
        <v>497</v>
      </c>
      <c r="G168" s="246"/>
      <c r="H168" s="249">
        <v>365.82999999999998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5" t="s">
        <v>141</v>
      </c>
      <c r="AU168" s="255" t="s">
        <v>81</v>
      </c>
      <c r="AV168" s="13" t="s">
        <v>81</v>
      </c>
      <c r="AW168" s="13" t="s">
        <v>33</v>
      </c>
      <c r="AX168" s="13" t="s">
        <v>79</v>
      </c>
      <c r="AY168" s="255" t="s">
        <v>128</v>
      </c>
    </row>
    <row r="169" s="2" customFormat="1" ht="21.75" customHeight="1">
      <c r="A169" s="40"/>
      <c r="B169" s="41"/>
      <c r="C169" s="228" t="s">
        <v>7</v>
      </c>
      <c r="D169" s="228" t="s">
        <v>130</v>
      </c>
      <c r="E169" s="229" t="s">
        <v>277</v>
      </c>
      <c r="F169" s="230" t="s">
        <v>278</v>
      </c>
      <c r="G169" s="231" t="s">
        <v>133</v>
      </c>
      <c r="H169" s="232">
        <v>1306.29</v>
      </c>
      <c r="I169" s="233"/>
      <c r="J169" s="234">
        <f>ROUND(I169*H169,2)</f>
        <v>0</v>
      </c>
      <c r="K169" s="230" t="s">
        <v>134</v>
      </c>
      <c r="L169" s="46"/>
      <c r="M169" s="235" t="s">
        <v>19</v>
      </c>
      <c r="N169" s="236" t="s">
        <v>43</v>
      </c>
      <c r="O169" s="86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39" t="s">
        <v>135</v>
      </c>
      <c r="AT169" s="239" t="s">
        <v>130</v>
      </c>
      <c r="AU169" s="239" t="s">
        <v>81</v>
      </c>
      <c r="AY169" s="19" t="s">
        <v>128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9" t="s">
        <v>79</v>
      </c>
      <c r="BK169" s="240">
        <f>ROUND(I169*H169,2)</f>
        <v>0</v>
      </c>
      <c r="BL169" s="19" t="s">
        <v>135</v>
      </c>
      <c r="BM169" s="239" t="s">
        <v>498</v>
      </c>
    </row>
    <row r="170" s="13" customFormat="1">
      <c r="A170" s="13"/>
      <c r="B170" s="245"/>
      <c r="C170" s="246"/>
      <c r="D170" s="241" t="s">
        <v>141</v>
      </c>
      <c r="E170" s="247" t="s">
        <v>19</v>
      </c>
      <c r="F170" s="248" t="s">
        <v>499</v>
      </c>
      <c r="G170" s="246"/>
      <c r="H170" s="249">
        <v>440.73000000000002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5" t="s">
        <v>141</v>
      </c>
      <c r="AU170" s="255" t="s">
        <v>81</v>
      </c>
      <c r="AV170" s="13" t="s">
        <v>81</v>
      </c>
      <c r="AW170" s="13" t="s">
        <v>33</v>
      </c>
      <c r="AX170" s="13" t="s">
        <v>72</v>
      </c>
      <c r="AY170" s="255" t="s">
        <v>128</v>
      </c>
    </row>
    <row r="171" s="13" customFormat="1">
      <c r="A171" s="13"/>
      <c r="B171" s="245"/>
      <c r="C171" s="246"/>
      <c r="D171" s="241" t="s">
        <v>141</v>
      </c>
      <c r="E171" s="247" t="s">
        <v>19</v>
      </c>
      <c r="F171" s="248" t="s">
        <v>500</v>
      </c>
      <c r="G171" s="246"/>
      <c r="H171" s="249">
        <v>865.55999999999995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141</v>
      </c>
      <c r="AU171" s="255" t="s">
        <v>81</v>
      </c>
      <c r="AV171" s="13" t="s">
        <v>81</v>
      </c>
      <c r="AW171" s="13" t="s">
        <v>33</v>
      </c>
      <c r="AX171" s="13" t="s">
        <v>72</v>
      </c>
      <c r="AY171" s="255" t="s">
        <v>128</v>
      </c>
    </row>
    <row r="172" s="14" customFormat="1">
      <c r="A172" s="14"/>
      <c r="B172" s="256"/>
      <c r="C172" s="257"/>
      <c r="D172" s="241" t="s">
        <v>141</v>
      </c>
      <c r="E172" s="258" t="s">
        <v>19</v>
      </c>
      <c r="F172" s="259" t="s">
        <v>175</v>
      </c>
      <c r="G172" s="257"/>
      <c r="H172" s="260">
        <v>1306.29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6" t="s">
        <v>141</v>
      </c>
      <c r="AU172" s="266" t="s">
        <v>81</v>
      </c>
      <c r="AV172" s="14" t="s">
        <v>135</v>
      </c>
      <c r="AW172" s="14" t="s">
        <v>33</v>
      </c>
      <c r="AX172" s="14" t="s">
        <v>79</v>
      </c>
      <c r="AY172" s="266" t="s">
        <v>128</v>
      </c>
    </row>
    <row r="173" s="2" customFormat="1" ht="21.75" customHeight="1">
      <c r="A173" s="40"/>
      <c r="B173" s="41"/>
      <c r="C173" s="228" t="s">
        <v>271</v>
      </c>
      <c r="D173" s="228" t="s">
        <v>130</v>
      </c>
      <c r="E173" s="229" t="s">
        <v>283</v>
      </c>
      <c r="F173" s="230" t="s">
        <v>284</v>
      </c>
      <c r="G173" s="231" t="s">
        <v>133</v>
      </c>
      <c r="H173" s="232">
        <v>20.210000000000001</v>
      </c>
      <c r="I173" s="233"/>
      <c r="J173" s="234">
        <f>ROUND(I173*H173,2)</f>
        <v>0</v>
      </c>
      <c r="K173" s="230" t="s">
        <v>19</v>
      </c>
      <c r="L173" s="46"/>
      <c r="M173" s="235" t="s">
        <v>19</v>
      </c>
      <c r="N173" s="236" t="s">
        <v>43</v>
      </c>
      <c r="O173" s="86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39" t="s">
        <v>135</v>
      </c>
      <c r="AT173" s="239" t="s">
        <v>130</v>
      </c>
      <c r="AU173" s="239" t="s">
        <v>81</v>
      </c>
      <c r="AY173" s="19" t="s">
        <v>128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9" t="s">
        <v>79</v>
      </c>
      <c r="BK173" s="240">
        <f>ROUND(I173*H173,2)</f>
        <v>0</v>
      </c>
      <c r="BL173" s="19" t="s">
        <v>135</v>
      </c>
      <c r="BM173" s="239" t="s">
        <v>501</v>
      </c>
    </row>
    <row r="174" s="2" customFormat="1">
      <c r="A174" s="40"/>
      <c r="B174" s="41"/>
      <c r="C174" s="42"/>
      <c r="D174" s="241" t="s">
        <v>137</v>
      </c>
      <c r="E174" s="42"/>
      <c r="F174" s="242" t="s">
        <v>286</v>
      </c>
      <c r="G174" s="42"/>
      <c r="H174" s="42"/>
      <c r="I174" s="148"/>
      <c r="J174" s="42"/>
      <c r="K174" s="42"/>
      <c r="L174" s="46"/>
      <c r="M174" s="243"/>
      <c r="N174" s="244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137</v>
      </c>
      <c r="AU174" s="19" t="s">
        <v>81</v>
      </c>
    </row>
    <row r="175" s="13" customFormat="1">
      <c r="A175" s="13"/>
      <c r="B175" s="245"/>
      <c r="C175" s="246"/>
      <c r="D175" s="241" t="s">
        <v>141</v>
      </c>
      <c r="E175" s="247" t="s">
        <v>19</v>
      </c>
      <c r="F175" s="248" t="s">
        <v>502</v>
      </c>
      <c r="G175" s="246"/>
      <c r="H175" s="249">
        <v>20.210000000000001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5" t="s">
        <v>141</v>
      </c>
      <c r="AU175" s="255" t="s">
        <v>81</v>
      </c>
      <c r="AV175" s="13" t="s">
        <v>81</v>
      </c>
      <c r="AW175" s="13" t="s">
        <v>33</v>
      </c>
      <c r="AX175" s="13" t="s">
        <v>79</v>
      </c>
      <c r="AY175" s="255" t="s">
        <v>128</v>
      </c>
    </row>
    <row r="176" s="2" customFormat="1" ht="16.5" customHeight="1">
      <c r="A176" s="40"/>
      <c r="B176" s="41"/>
      <c r="C176" s="228" t="s">
        <v>276</v>
      </c>
      <c r="D176" s="228" t="s">
        <v>130</v>
      </c>
      <c r="E176" s="229" t="s">
        <v>289</v>
      </c>
      <c r="F176" s="230" t="s">
        <v>290</v>
      </c>
      <c r="G176" s="231" t="s">
        <v>133</v>
      </c>
      <c r="H176" s="232">
        <v>20.210000000000001</v>
      </c>
      <c r="I176" s="233"/>
      <c r="J176" s="234">
        <f>ROUND(I176*H176,2)</f>
        <v>0</v>
      </c>
      <c r="K176" s="230" t="s">
        <v>134</v>
      </c>
      <c r="L176" s="46"/>
      <c r="M176" s="235" t="s">
        <v>19</v>
      </c>
      <c r="N176" s="236" t="s">
        <v>43</v>
      </c>
      <c r="O176" s="86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39" t="s">
        <v>135</v>
      </c>
      <c r="AT176" s="239" t="s">
        <v>130</v>
      </c>
      <c r="AU176" s="239" t="s">
        <v>81</v>
      </c>
      <c r="AY176" s="19" t="s">
        <v>128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9" t="s">
        <v>79</v>
      </c>
      <c r="BK176" s="240">
        <f>ROUND(I176*H176,2)</f>
        <v>0</v>
      </c>
      <c r="BL176" s="19" t="s">
        <v>135</v>
      </c>
      <c r="BM176" s="239" t="s">
        <v>503</v>
      </c>
    </row>
    <row r="177" s="13" customFormat="1">
      <c r="A177" s="13"/>
      <c r="B177" s="245"/>
      <c r="C177" s="246"/>
      <c r="D177" s="241" t="s">
        <v>141</v>
      </c>
      <c r="E177" s="247" t="s">
        <v>19</v>
      </c>
      <c r="F177" s="248" t="s">
        <v>502</v>
      </c>
      <c r="G177" s="246"/>
      <c r="H177" s="249">
        <v>20.210000000000001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5" t="s">
        <v>141</v>
      </c>
      <c r="AU177" s="255" t="s">
        <v>81</v>
      </c>
      <c r="AV177" s="13" t="s">
        <v>81</v>
      </c>
      <c r="AW177" s="13" t="s">
        <v>33</v>
      </c>
      <c r="AX177" s="13" t="s">
        <v>79</v>
      </c>
      <c r="AY177" s="255" t="s">
        <v>128</v>
      </c>
    </row>
    <row r="178" s="2" customFormat="1" ht="21.75" customHeight="1">
      <c r="A178" s="40"/>
      <c r="B178" s="41"/>
      <c r="C178" s="228" t="s">
        <v>282</v>
      </c>
      <c r="D178" s="228" t="s">
        <v>130</v>
      </c>
      <c r="E178" s="229" t="s">
        <v>293</v>
      </c>
      <c r="F178" s="230" t="s">
        <v>294</v>
      </c>
      <c r="G178" s="231" t="s">
        <v>133</v>
      </c>
      <c r="H178" s="232">
        <v>20.210000000000001</v>
      </c>
      <c r="I178" s="233"/>
      <c r="J178" s="234">
        <f>ROUND(I178*H178,2)</f>
        <v>0</v>
      </c>
      <c r="K178" s="230" t="s">
        <v>19</v>
      </c>
      <c r="L178" s="46"/>
      <c r="M178" s="235" t="s">
        <v>19</v>
      </c>
      <c r="N178" s="236" t="s">
        <v>43</v>
      </c>
      <c r="O178" s="86"/>
      <c r="P178" s="237">
        <f>O178*H178</f>
        <v>0</v>
      </c>
      <c r="Q178" s="237">
        <v>0</v>
      </c>
      <c r="R178" s="237">
        <f>Q178*H178</f>
        <v>0</v>
      </c>
      <c r="S178" s="237">
        <v>0</v>
      </c>
      <c r="T178" s="23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39" t="s">
        <v>135</v>
      </c>
      <c r="AT178" s="239" t="s">
        <v>130</v>
      </c>
      <c r="AU178" s="239" t="s">
        <v>81</v>
      </c>
      <c r="AY178" s="19" t="s">
        <v>128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9" t="s">
        <v>79</v>
      </c>
      <c r="BK178" s="240">
        <f>ROUND(I178*H178,2)</f>
        <v>0</v>
      </c>
      <c r="BL178" s="19" t="s">
        <v>135</v>
      </c>
      <c r="BM178" s="239" t="s">
        <v>504</v>
      </c>
    </row>
    <row r="179" s="2" customFormat="1">
      <c r="A179" s="40"/>
      <c r="B179" s="41"/>
      <c r="C179" s="42"/>
      <c r="D179" s="241" t="s">
        <v>137</v>
      </c>
      <c r="E179" s="42"/>
      <c r="F179" s="242" t="s">
        <v>296</v>
      </c>
      <c r="G179" s="42"/>
      <c r="H179" s="42"/>
      <c r="I179" s="148"/>
      <c r="J179" s="42"/>
      <c r="K179" s="42"/>
      <c r="L179" s="46"/>
      <c r="M179" s="243"/>
      <c r="N179" s="244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137</v>
      </c>
      <c r="AU179" s="19" t="s">
        <v>81</v>
      </c>
    </row>
    <row r="180" s="13" customFormat="1">
      <c r="A180" s="13"/>
      <c r="B180" s="245"/>
      <c r="C180" s="246"/>
      <c r="D180" s="241" t="s">
        <v>141</v>
      </c>
      <c r="E180" s="247" t="s">
        <v>19</v>
      </c>
      <c r="F180" s="248" t="s">
        <v>502</v>
      </c>
      <c r="G180" s="246"/>
      <c r="H180" s="249">
        <v>20.210000000000001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5" t="s">
        <v>141</v>
      </c>
      <c r="AU180" s="255" t="s">
        <v>81</v>
      </c>
      <c r="AV180" s="13" t="s">
        <v>81</v>
      </c>
      <c r="AW180" s="13" t="s">
        <v>33</v>
      </c>
      <c r="AX180" s="13" t="s">
        <v>79</v>
      </c>
      <c r="AY180" s="255" t="s">
        <v>128</v>
      </c>
    </row>
    <row r="181" s="2" customFormat="1" ht="33" customHeight="1">
      <c r="A181" s="40"/>
      <c r="B181" s="41"/>
      <c r="C181" s="228" t="s">
        <v>288</v>
      </c>
      <c r="D181" s="228" t="s">
        <v>130</v>
      </c>
      <c r="E181" s="229" t="s">
        <v>298</v>
      </c>
      <c r="F181" s="230" t="s">
        <v>299</v>
      </c>
      <c r="G181" s="231" t="s">
        <v>133</v>
      </c>
      <c r="H181" s="232">
        <v>380.81</v>
      </c>
      <c r="I181" s="233"/>
      <c r="J181" s="234">
        <f>ROUND(I181*H181,2)</f>
        <v>0</v>
      </c>
      <c r="K181" s="230" t="s">
        <v>134</v>
      </c>
      <c r="L181" s="46"/>
      <c r="M181" s="235" t="s">
        <v>19</v>
      </c>
      <c r="N181" s="236" t="s">
        <v>43</v>
      </c>
      <c r="O181" s="86"/>
      <c r="P181" s="237">
        <f>O181*H181</f>
        <v>0</v>
      </c>
      <c r="Q181" s="237">
        <v>0.098000000000000004</v>
      </c>
      <c r="R181" s="237">
        <f>Q181*H181</f>
        <v>37.319380000000002</v>
      </c>
      <c r="S181" s="237">
        <v>0</v>
      </c>
      <c r="T181" s="23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39" t="s">
        <v>135</v>
      </c>
      <c r="AT181" s="239" t="s">
        <v>130</v>
      </c>
      <c r="AU181" s="239" t="s">
        <v>81</v>
      </c>
      <c r="AY181" s="19" t="s">
        <v>128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9" t="s">
        <v>79</v>
      </c>
      <c r="BK181" s="240">
        <f>ROUND(I181*H181,2)</f>
        <v>0</v>
      </c>
      <c r="BL181" s="19" t="s">
        <v>135</v>
      </c>
      <c r="BM181" s="239" t="s">
        <v>505</v>
      </c>
    </row>
    <row r="182" s="2" customFormat="1">
      <c r="A182" s="40"/>
      <c r="B182" s="41"/>
      <c r="C182" s="42"/>
      <c r="D182" s="241" t="s">
        <v>137</v>
      </c>
      <c r="E182" s="42"/>
      <c r="F182" s="242" t="s">
        <v>301</v>
      </c>
      <c r="G182" s="42"/>
      <c r="H182" s="42"/>
      <c r="I182" s="148"/>
      <c r="J182" s="42"/>
      <c r="K182" s="42"/>
      <c r="L182" s="46"/>
      <c r="M182" s="243"/>
      <c r="N182" s="244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137</v>
      </c>
      <c r="AU182" s="19" t="s">
        <v>81</v>
      </c>
    </row>
    <row r="183" s="13" customFormat="1">
      <c r="A183" s="13"/>
      <c r="B183" s="245"/>
      <c r="C183" s="246"/>
      <c r="D183" s="241" t="s">
        <v>141</v>
      </c>
      <c r="E183" s="247" t="s">
        <v>19</v>
      </c>
      <c r="F183" s="248" t="s">
        <v>506</v>
      </c>
      <c r="G183" s="246"/>
      <c r="H183" s="249">
        <v>380.81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5" t="s">
        <v>141</v>
      </c>
      <c r="AU183" s="255" t="s">
        <v>81</v>
      </c>
      <c r="AV183" s="13" t="s">
        <v>81</v>
      </c>
      <c r="AW183" s="13" t="s">
        <v>33</v>
      </c>
      <c r="AX183" s="13" t="s">
        <v>79</v>
      </c>
      <c r="AY183" s="255" t="s">
        <v>128</v>
      </c>
    </row>
    <row r="184" s="2" customFormat="1" ht="16.5" customHeight="1">
      <c r="A184" s="40"/>
      <c r="B184" s="41"/>
      <c r="C184" s="267" t="s">
        <v>292</v>
      </c>
      <c r="D184" s="267" t="s">
        <v>247</v>
      </c>
      <c r="E184" s="268" t="s">
        <v>304</v>
      </c>
      <c r="F184" s="269" t="s">
        <v>305</v>
      </c>
      <c r="G184" s="270" t="s">
        <v>133</v>
      </c>
      <c r="H184" s="271">
        <v>388.42599999999999</v>
      </c>
      <c r="I184" s="272"/>
      <c r="J184" s="273">
        <f>ROUND(I184*H184,2)</f>
        <v>0</v>
      </c>
      <c r="K184" s="269" t="s">
        <v>19</v>
      </c>
      <c r="L184" s="274"/>
      <c r="M184" s="275" t="s">
        <v>19</v>
      </c>
      <c r="N184" s="276" t="s">
        <v>43</v>
      </c>
      <c r="O184" s="86"/>
      <c r="P184" s="237">
        <f>O184*H184</f>
        <v>0</v>
      </c>
      <c r="Q184" s="237">
        <v>0.108</v>
      </c>
      <c r="R184" s="237">
        <f>Q184*H184</f>
        <v>41.950007999999997</v>
      </c>
      <c r="S184" s="237">
        <v>0</v>
      </c>
      <c r="T184" s="23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39" t="s">
        <v>176</v>
      </c>
      <c r="AT184" s="239" t="s">
        <v>247</v>
      </c>
      <c r="AU184" s="239" t="s">
        <v>81</v>
      </c>
      <c r="AY184" s="19" t="s">
        <v>128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9" t="s">
        <v>79</v>
      </c>
      <c r="BK184" s="240">
        <f>ROUND(I184*H184,2)</f>
        <v>0</v>
      </c>
      <c r="BL184" s="19" t="s">
        <v>135</v>
      </c>
      <c r="BM184" s="239" t="s">
        <v>507</v>
      </c>
    </row>
    <row r="185" s="13" customFormat="1">
      <c r="A185" s="13"/>
      <c r="B185" s="245"/>
      <c r="C185" s="246"/>
      <c r="D185" s="241" t="s">
        <v>141</v>
      </c>
      <c r="E185" s="247" t="s">
        <v>19</v>
      </c>
      <c r="F185" s="248" t="s">
        <v>508</v>
      </c>
      <c r="G185" s="246"/>
      <c r="H185" s="249">
        <v>388.42599999999999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5" t="s">
        <v>141</v>
      </c>
      <c r="AU185" s="255" t="s">
        <v>81</v>
      </c>
      <c r="AV185" s="13" t="s">
        <v>81</v>
      </c>
      <c r="AW185" s="13" t="s">
        <v>33</v>
      </c>
      <c r="AX185" s="13" t="s">
        <v>79</v>
      </c>
      <c r="AY185" s="255" t="s">
        <v>128</v>
      </c>
    </row>
    <row r="186" s="12" customFormat="1" ht="22.8" customHeight="1">
      <c r="A186" s="12"/>
      <c r="B186" s="212"/>
      <c r="C186" s="213"/>
      <c r="D186" s="214" t="s">
        <v>71</v>
      </c>
      <c r="E186" s="226" t="s">
        <v>176</v>
      </c>
      <c r="F186" s="226" t="s">
        <v>308</v>
      </c>
      <c r="G186" s="213"/>
      <c r="H186" s="213"/>
      <c r="I186" s="216"/>
      <c r="J186" s="227">
        <f>BK186</f>
        <v>0</v>
      </c>
      <c r="K186" s="213"/>
      <c r="L186" s="218"/>
      <c r="M186" s="219"/>
      <c r="N186" s="220"/>
      <c r="O186" s="220"/>
      <c r="P186" s="221">
        <f>SUM(P187:P189)</f>
        <v>0</v>
      </c>
      <c r="Q186" s="220"/>
      <c r="R186" s="221">
        <f>SUM(R187:R189)</f>
        <v>0.84736</v>
      </c>
      <c r="S186" s="220"/>
      <c r="T186" s="222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3" t="s">
        <v>79</v>
      </c>
      <c r="AT186" s="224" t="s">
        <v>71</v>
      </c>
      <c r="AU186" s="224" t="s">
        <v>79</v>
      </c>
      <c r="AY186" s="223" t="s">
        <v>128</v>
      </c>
      <c r="BK186" s="225">
        <f>SUM(BK187:BK189)</f>
        <v>0</v>
      </c>
    </row>
    <row r="187" s="2" customFormat="1" ht="16.5" customHeight="1">
      <c r="A187" s="40"/>
      <c r="B187" s="41"/>
      <c r="C187" s="228" t="s">
        <v>297</v>
      </c>
      <c r="D187" s="228" t="s">
        <v>130</v>
      </c>
      <c r="E187" s="229" t="s">
        <v>310</v>
      </c>
      <c r="F187" s="230" t="s">
        <v>311</v>
      </c>
      <c r="G187" s="231" t="s">
        <v>145</v>
      </c>
      <c r="H187" s="232">
        <v>2</v>
      </c>
      <c r="I187" s="233"/>
      <c r="J187" s="234">
        <f>ROUND(I187*H187,2)</f>
        <v>0</v>
      </c>
      <c r="K187" s="230" t="s">
        <v>134</v>
      </c>
      <c r="L187" s="46"/>
      <c r="M187" s="235" t="s">
        <v>19</v>
      </c>
      <c r="N187" s="236" t="s">
        <v>43</v>
      </c>
      <c r="O187" s="86"/>
      <c r="P187" s="237">
        <f>O187*H187</f>
        <v>0</v>
      </c>
      <c r="Q187" s="237">
        <v>0.42368</v>
      </c>
      <c r="R187" s="237">
        <f>Q187*H187</f>
        <v>0.84736</v>
      </c>
      <c r="S187" s="237">
        <v>0</v>
      </c>
      <c r="T187" s="23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39" t="s">
        <v>135</v>
      </c>
      <c r="AT187" s="239" t="s">
        <v>130</v>
      </c>
      <c r="AU187" s="239" t="s">
        <v>81</v>
      </c>
      <c r="AY187" s="19" t="s">
        <v>128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9" t="s">
        <v>79</v>
      </c>
      <c r="BK187" s="240">
        <f>ROUND(I187*H187,2)</f>
        <v>0</v>
      </c>
      <c r="BL187" s="19" t="s">
        <v>135</v>
      </c>
      <c r="BM187" s="239" t="s">
        <v>509</v>
      </c>
    </row>
    <row r="188" s="2" customFormat="1">
      <c r="A188" s="40"/>
      <c r="B188" s="41"/>
      <c r="C188" s="42"/>
      <c r="D188" s="241" t="s">
        <v>137</v>
      </c>
      <c r="E188" s="42"/>
      <c r="F188" s="242" t="s">
        <v>313</v>
      </c>
      <c r="G188" s="42"/>
      <c r="H188" s="42"/>
      <c r="I188" s="148"/>
      <c r="J188" s="42"/>
      <c r="K188" s="42"/>
      <c r="L188" s="46"/>
      <c r="M188" s="243"/>
      <c r="N188" s="244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137</v>
      </c>
      <c r="AU188" s="19" t="s">
        <v>81</v>
      </c>
    </row>
    <row r="189" s="13" customFormat="1">
      <c r="A189" s="13"/>
      <c r="B189" s="245"/>
      <c r="C189" s="246"/>
      <c r="D189" s="241" t="s">
        <v>141</v>
      </c>
      <c r="E189" s="247" t="s">
        <v>19</v>
      </c>
      <c r="F189" s="248" t="s">
        <v>81</v>
      </c>
      <c r="G189" s="246"/>
      <c r="H189" s="249">
        <v>2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5" t="s">
        <v>141</v>
      </c>
      <c r="AU189" s="255" t="s">
        <v>81</v>
      </c>
      <c r="AV189" s="13" t="s">
        <v>81</v>
      </c>
      <c r="AW189" s="13" t="s">
        <v>33</v>
      </c>
      <c r="AX189" s="13" t="s">
        <v>79</v>
      </c>
      <c r="AY189" s="255" t="s">
        <v>128</v>
      </c>
    </row>
    <row r="190" s="12" customFormat="1" ht="22.8" customHeight="1">
      <c r="A190" s="12"/>
      <c r="B190" s="212"/>
      <c r="C190" s="213"/>
      <c r="D190" s="214" t="s">
        <v>71</v>
      </c>
      <c r="E190" s="226" t="s">
        <v>184</v>
      </c>
      <c r="F190" s="226" t="s">
        <v>314</v>
      </c>
      <c r="G190" s="213"/>
      <c r="H190" s="213"/>
      <c r="I190" s="216"/>
      <c r="J190" s="227">
        <f>BK190</f>
        <v>0</v>
      </c>
      <c r="K190" s="213"/>
      <c r="L190" s="218"/>
      <c r="M190" s="219"/>
      <c r="N190" s="220"/>
      <c r="O190" s="220"/>
      <c r="P190" s="221">
        <f>SUM(P191:P227)</f>
        <v>0</v>
      </c>
      <c r="Q190" s="220"/>
      <c r="R190" s="221">
        <f>SUM(R191:R227)</f>
        <v>52.108793859999999</v>
      </c>
      <c r="S190" s="220"/>
      <c r="T190" s="222">
        <f>SUM(T191:T227)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3" t="s">
        <v>79</v>
      </c>
      <c r="AT190" s="224" t="s">
        <v>71</v>
      </c>
      <c r="AU190" s="224" t="s">
        <v>79</v>
      </c>
      <c r="AY190" s="223" t="s">
        <v>128</v>
      </c>
      <c r="BK190" s="225">
        <f>SUM(BK191:BK227)</f>
        <v>0</v>
      </c>
    </row>
    <row r="191" s="2" customFormat="1" ht="16.5" customHeight="1">
      <c r="A191" s="40"/>
      <c r="B191" s="41"/>
      <c r="C191" s="228" t="s">
        <v>303</v>
      </c>
      <c r="D191" s="228" t="s">
        <v>130</v>
      </c>
      <c r="E191" s="229" t="s">
        <v>328</v>
      </c>
      <c r="F191" s="230" t="s">
        <v>329</v>
      </c>
      <c r="G191" s="231" t="s">
        <v>179</v>
      </c>
      <c r="H191" s="232">
        <v>117</v>
      </c>
      <c r="I191" s="233"/>
      <c r="J191" s="234">
        <f>ROUND(I191*H191,2)</f>
        <v>0</v>
      </c>
      <c r="K191" s="230" t="s">
        <v>134</v>
      </c>
      <c r="L191" s="46"/>
      <c r="M191" s="235" t="s">
        <v>19</v>
      </c>
      <c r="N191" s="236" t="s">
        <v>43</v>
      </c>
      <c r="O191" s="86"/>
      <c r="P191" s="237">
        <f>O191*H191</f>
        <v>0</v>
      </c>
      <c r="Q191" s="237">
        <v>0.00011</v>
      </c>
      <c r="R191" s="237">
        <f>Q191*H191</f>
        <v>0.012870000000000001</v>
      </c>
      <c r="S191" s="237">
        <v>0</v>
      </c>
      <c r="T191" s="23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39" t="s">
        <v>135</v>
      </c>
      <c r="AT191" s="239" t="s">
        <v>130</v>
      </c>
      <c r="AU191" s="239" t="s">
        <v>81</v>
      </c>
      <c r="AY191" s="19" t="s">
        <v>128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9" t="s">
        <v>79</v>
      </c>
      <c r="BK191" s="240">
        <f>ROUND(I191*H191,2)</f>
        <v>0</v>
      </c>
      <c r="BL191" s="19" t="s">
        <v>135</v>
      </c>
      <c r="BM191" s="239" t="s">
        <v>510</v>
      </c>
    </row>
    <row r="192" s="2" customFormat="1">
      <c r="A192" s="40"/>
      <c r="B192" s="41"/>
      <c r="C192" s="42"/>
      <c r="D192" s="241" t="s">
        <v>137</v>
      </c>
      <c r="E192" s="42"/>
      <c r="F192" s="242" t="s">
        <v>331</v>
      </c>
      <c r="G192" s="42"/>
      <c r="H192" s="42"/>
      <c r="I192" s="148"/>
      <c r="J192" s="42"/>
      <c r="K192" s="42"/>
      <c r="L192" s="46"/>
      <c r="M192" s="243"/>
      <c r="N192" s="244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137</v>
      </c>
      <c r="AU192" s="19" t="s">
        <v>81</v>
      </c>
    </row>
    <row r="193" s="13" customFormat="1">
      <c r="A193" s="13"/>
      <c r="B193" s="245"/>
      <c r="C193" s="246"/>
      <c r="D193" s="241" t="s">
        <v>141</v>
      </c>
      <c r="E193" s="247" t="s">
        <v>19</v>
      </c>
      <c r="F193" s="248" t="s">
        <v>511</v>
      </c>
      <c r="G193" s="246"/>
      <c r="H193" s="249">
        <v>117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5" t="s">
        <v>141</v>
      </c>
      <c r="AU193" s="255" t="s">
        <v>81</v>
      </c>
      <c r="AV193" s="13" t="s">
        <v>81</v>
      </c>
      <c r="AW193" s="13" t="s">
        <v>33</v>
      </c>
      <c r="AX193" s="13" t="s">
        <v>79</v>
      </c>
      <c r="AY193" s="255" t="s">
        <v>128</v>
      </c>
    </row>
    <row r="194" s="2" customFormat="1" ht="21.75" customHeight="1">
      <c r="A194" s="40"/>
      <c r="B194" s="41"/>
      <c r="C194" s="228" t="s">
        <v>309</v>
      </c>
      <c r="D194" s="228" t="s">
        <v>130</v>
      </c>
      <c r="E194" s="229" t="s">
        <v>334</v>
      </c>
      <c r="F194" s="230" t="s">
        <v>335</v>
      </c>
      <c r="G194" s="231" t="s">
        <v>179</v>
      </c>
      <c r="H194" s="232">
        <v>117</v>
      </c>
      <c r="I194" s="233"/>
      <c r="J194" s="234">
        <f>ROUND(I194*H194,2)</f>
        <v>0</v>
      </c>
      <c r="K194" s="230" t="s">
        <v>134</v>
      </c>
      <c r="L194" s="46"/>
      <c r="M194" s="235" t="s">
        <v>19</v>
      </c>
      <c r="N194" s="236" t="s">
        <v>43</v>
      </c>
      <c r="O194" s="86"/>
      <c r="P194" s="237">
        <f>O194*H194</f>
        <v>0</v>
      </c>
      <c r="Q194" s="237">
        <v>0</v>
      </c>
      <c r="R194" s="237">
        <f>Q194*H194</f>
        <v>0</v>
      </c>
      <c r="S194" s="237">
        <v>0</v>
      </c>
      <c r="T194" s="238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9" t="s">
        <v>135</v>
      </c>
      <c r="AT194" s="239" t="s">
        <v>130</v>
      </c>
      <c r="AU194" s="239" t="s">
        <v>81</v>
      </c>
      <c r="AY194" s="19" t="s">
        <v>128</v>
      </c>
      <c r="BE194" s="240">
        <f>IF(N194="základní",J194,0)</f>
        <v>0</v>
      </c>
      <c r="BF194" s="240">
        <f>IF(N194="snížená",J194,0)</f>
        <v>0</v>
      </c>
      <c r="BG194" s="240">
        <f>IF(N194="zákl. přenesená",J194,0)</f>
        <v>0</v>
      </c>
      <c r="BH194" s="240">
        <f>IF(N194="sníž. přenesená",J194,0)</f>
        <v>0</v>
      </c>
      <c r="BI194" s="240">
        <f>IF(N194="nulová",J194,0)</f>
        <v>0</v>
      </c>
      <c r="BJ194" s="19" t="s">
        <v>79</v>
      </c>
      <c r="BK194" s="240">
        <f>ROUND(I194*H194,2)</f>
        <v>0</v>
      </c>
      <c r="BL194" s="19" t="s">
        <v>135</v>
      </c>
      <c r="BM194" s="239" t="s">
        <v>512</v>
      </c>
    </row>
    <row r="195" s="2" customFormat="1">
      <c r="A195" s="40"/>
      <c r="B195" s="41"/>
      <c r="C195" s="42"/>
      <c r="D195" s="241" t="s">
        <v>137</v>
      </c>
      <c r="E195" s="42"/>
      <c r="F195" s="242" t="s">
        <v>337</v>
      </c>
      <c r="G195" s="42"/>
      <c r="H195" s="42"/>
      <c r="I195" s="148"/>
      <c r="J195" s="42"/>
      <c r="K195" s="42"/>
      <c r="L195" s="46"/>
      <c r="M195" s="243"/>
      <c r="N195" s="244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137</v>
      </c>
      <c r="AU195" s="19" t="s">
        <v>81</v>
      </c>
    </row>
    <row r="196" s="13" customFormat="1">
      <c r="A196" s="13"/>
      <c r="B196" s="245"/>
      <c r="C196" s="246"/>
      <c r="D196" s="241" t="s">
        <v>141</v>
      </c>
      <c r="E196" s="247" t="s">
        <v>19</v>
      </c>
      <c r="F196" s="248" t="s">
        <v>511</v>
      </c>
      <c r="G196" s="246"/>
      <c r="H196" s="249">
        <v>117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5" t="s">
        <v>141</v>
      </c>
      <c r="AU196" s="255" t="s">
        <v>81</v>
      </c>
      <c r="AV196" s="13" t="s">
        <v>81</v>
      </c>
      <c r="AW196" s="13" t="s">
        <v>33</v>
      </c>
      <c r="AX196" s="13" t="s">
        <v>79</v>
      </c>
      <c r="AY196" s="255" t="s">
        <v>128</v>
      </c>
    </row>
    <row r="197" s="2" customFormat="1" ht="33" customHeight="1">
      <c r="A197" s="40"/>
      <c r="B197" s="41"/>
      <c r="C197" s="228" t="s">
        <v>315</v>
      </c>
      <c r="D197" s="228" t="s">
        <v>130</v>
      </c>
      <c r="E197" s="229" t="s">
        <v>316</v>
      </c>
      <c r="F197" s="230" t="s">
        <v>317</v>
      </c>
      <c r="G197" s="231" t="s">
        <v>179</v>
      </c>
      <c r="H197" s="232">
        <v>70.349999999999994</v>
      </c>
      <c r="I197" s="233"/>
      <c r="J197" s="234">
        <f>ROUND(I197*H197,2)</f>
        <v>0</v>
      </c>
      <c r="K197" s="230" t="s">
        <v>134</v>
      </c>
      <c r="L197" s="46"/>
      <c r="M197" s="235" t="s">
        <v>19</v>
      </c>
      <c r="N197" s="236" t="s">
        <v>43</v>
      </c>
      <c r="O197" s="86"/>
      <c r="P197" s="237">
        <f>O197*H197</f>
        <v>0</v>
      </c>
      <c r="Q197" s="237">
        <v>0.080879999999999994</v>
      </c>
      <c r="R197" s="237">
        <f>Q197*H197</f>
        <v>5.6899079999999991</v>
      </c>
      <c r="S197" s="237">
        <v>0</v>
      </c>
      <c r="T197" s="23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9" t="s">
        <v>135</v>
      </c>
      <c r="AT197" s="239" t="s">
        <v>130</v>
      </c>
      <c r="AU197" s="239" t="s">
        <v>81</v>
      </c>
      <c r="AY197" s="19" t="s">
        <v>128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9" t="s">
        <v>79</v>
      </c>
      <c r="BK197" s="240">
        <f>ROUND(I197*H197,2)</f>
        <v>0</v>
      </c>
      <c r="BL197" s="19" t="s">
        <v>135</v>
      </c>
      <c r="BM197" s="239" t="s">
        <v>513</v>
      </c>
    </row>
    <row r="198" s="2" customFormat="1">
      <c r="A198" s="40"/>
      <c r="B198" s="41"/>
      <c r="C198" s="42"/>
      <c r="D198" s="241" t="s">
        <v>137</v>
      </c>
      <c r="E198" s="42"/>
      <c r="F198" s="242" t="s">
        <v>319</v>
      </c>
      <c r="G198" s="42"/>
      <c r="H198" s="42"/>
      <c r="I198" s="148"/>
      <c r="J198" s="42"/>
      <c r="K198" s="42"/>
      <c r="L198" s="46"/>
      <c r="M198" s="243"/>
      <c r="N198" s="244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137</v>
      </c>
      <c r="AU198" s="19" t="s">
        <v>81</v>
      </c>
    </row>
    <row r="199" s="2" customFormat="1">
      <c r="A199" s="40"/>
      <c r="B199" s="41"/>
      <c r="C199" s="42"/>
      <c r="D199" s="241" t="s">
        <v>139</v>
      </c>
      <c r="E199" s="42"/>
      <c r="F199" s="242" t="s">
        <v>320</v>
      </c>
      <c r="G199" s="42"/>
      <c r="H199" s="42"/>
      <c r="I199" s="148"/>
      <c r="J199" s="42"/>
      <c r="K199" s="42"/>
      <c r="L199" s="46"/>
      <c r="M199" s="243"/>
      <c r="N199" s="244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139</v>
      </c>
      <c r="AU199" s="19" t="s">
        <v>81</v>
      </c>
    </row>
    <row r="200" s="13" customFormat="1">
      <c r="A200" s="13"/>
      <c r="B200" s="245"/>
      <c r="C200" s="246"/>
      <c r="D200" s="241" t="s">
        <v>141</v>
      </c>
      <c r="E200" s="247" t="s">
        <v>19</v>
      </c>
      <c r="F200" s="248" t="s">
        <v>514</v>
      </c>
      <c r="G200" s="246"/>
      <c r="H200" s="249">
        <v>70.349999999999994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5" t="s">
        <v>141</v>
      </c>
      <c r="AU200" s="255" t="s">
        <v>81</v>
      </c>
      <c r="AV200" s="13" t="s">
        <v>81</v>
      </c>
      <c r="AW200" s="13" t="s">
        <v>33</v>
      </c>
      <c r="AX200" s="13" t="s">
        <v>79</v>
      </c>
      <c r="AY200" s="255" t="s">
        <v>128</v>
      </c>
    </row>
    <row r="201" s="2" customFormat="1" ht="16.5" customHeight="1">
      <c r="A201" s="40"/>
      <c r="B201" s="41"/>
      <c r="C201" s="267" t="s">
        <v>322</v>
      </c>
      <c r="D201" s="267" t="s">
        <v>247</v>
      </c>
      <c r="E201" s="268" t="s">
        <v>323</v>
      </c>
      <c r="F201" s="269" t="s">
        <v>324</v>
      </c>
      <c r="G201" s="270" t="s">
        <v>179</v>
      </c>
      <c r="H201" s="271">
        <v>71.757000000000005</v>
      </c>
      <c r="I201" s="272"/>
      <c r="J201" s="273">
        <f>ROUND(I201*H201,2)</f>
        <v>0</v>
      </c>
      <c r="K201" s="269" t="s">
        <v>134</v>
      </c>
      <c r="L201" s="274"/>
      <c r="M201" s="275" t="s">
        <v>19</v>
      </c>
      <c r="N201" s="276" t="s">
        <v>43</v>
      </c>
      <c r="O201" s="86"/>
      <c r="P201" s="237">
        <f>O201*H201</f>
        <v>0</v>
      </c>
      <c r="Q201" s="237">
        <v>0.045999999999999999</v>
      </c>
      <c r="R201" s="237">
        <f>Q201*H201</f>
        <v>3.3008220000000001</v>
      </c>
      <c r="S201" s="237">
        <v>0</v>
      </c>
      <c r="T201" s="23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9" t="s">
        <v>176</v>
      </c>
      <c r="AT201" s="239" t="s">
        <v>247</v>
      </c>
      <c r="AU201" s="239" t="s">
        <v>81</v>
      </c>
      <c r="AY201" s="19" t="s">
        <v>128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9" t="s">
        <v>79</v>
      </c>
      <c r="BK201" s="240">
        <f>ROUND(I201*H201,2)</f>
        <v>0</v>
      </c>
      <c r="BL201" s="19" t="s">
        <v>135</v>
      </c>
      <c r="BM201" s="239" t="s">
        <v>515</v>
      </c>
    </row>
    <row r="202" s="13" customFormat="1">
      <c r="A202" s="13"/>
      <c r="B202" s="245"/>
      <c r="C202" s="246"/>
      <c r="D202" s="241" t="s">
        <v>141</v>
      </c>
      <c r="E202" s="247" t="s">
        <v>19</v>
      </c>
      <c r="F202" s="248" t="s">
        <v>516</v>
      </c>
      <c r="G202" s="246"/>
      <c r="H202" s="249">
        <v>71.757000000000005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5" t="s">
        <v>141</v>
      </c>
      <c r="AU202" s="255" t="s">
        <v>81</v>
      </c>
      <c r="AV202" s="13" t="s">
        <v>81</v>
      </c>
      <c r="AW202" s="13" t="s">
        <v>33</v>
      </c>
      <c r="AX202" s="13" t="s">
        <v>79</v>
      </c>
      <c r="AY202" s="255" t="s">
        <v>128</v>
      </c>
    </row>
    <row r="203" s="2" customFormat="1" ht="21.75" customHeight="1">
      <c r="A203" s="40"/>
      <c r="B203" s="41"/>
      <c r="C203" s="228" t="s">
        <v>327</v>
      </c>
      <c r="D203" s="228" t="s">
        <v>130</v>
      </c>
      <c r="E203" s="229" t="s">
        <v>339</v>
      </c>
      <c r="F203" s="230" t="s">
        <v>340</v>
      </c>
      <c r="G203" s="231" t="s">
        <v>179</v>
      </c>
      <c r="H203" s="232">
        <v>149.80000000000001</v>
      </c>
      <c r="I203" s="233"/>
      <c r="J203" s="234">
        <f>ROUND(I203*H203,2)</f>
        <v>0</v>
      </c>
      <c r="K203" s="230" t="s">
        <v>134</v>
      </c>
      <c r="L203" s="46"/>
      <c r="M203" s="235" t="s">
        <v>19</v>
      </c>
      <c r="N203" s="236" t="s">
        <v>43</v>
      </c>
      <c r="O203" s="86"/>
      <c r="P203" s="237">
        <f>O203*H203</f>
        <v>0</v>
      </c>
      <c r="Q203" s="237">
        <v>0.15540000000000001</v>
      </c>
      <c r="R203" s="237">
        <f>Q203*H203</f>
        <v>23.278920000000003</v>
      </c>
      <c r="S203" s="237">
        <v>0</v>
      </c>
      <c r="T203" s="23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39" t="s">
        <v>135</v>
      </c>
      <c r="AT203" s="239" t="s">
        <v>130</v>
      </c>
      <c r="AU203" s="239" t="s">
        <v>81</v>
      </c>
      <c r="AY203" s="19" t="s">
        <v>128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9" t="s">
        <v>79</v>
      </c>
      <c r="BK203" s="240">
        <f>ROUND(I203*H203,2)</f>
        <v>0</v>
      </c>
      <c r="BL203" s="19" t="s">
        <v>135</v>
      </c>
      <c r="BM203" s="239" t="s">
        <v>517</v>
      </c>
    </row>
    <row r="204" s="2" customFormat="1">
      <c r="A204" s="40"/>
      <c r="B204" s="41"/>
      <c r="C204" s="42"/>
      <c r="D204" s="241" t="s">
        <v>137</v>
      </c>
      <c r="E204" s="42"/>
      <c r="F204" s="242" t="s">
        <v>342</v>
      </c>
      <c r="G204" s="42"/>
      <c r="H204" s="42"/>
      <c r="I204" s="148"/>
      <c r="J204" s="42"/>
      <c r="K204" s="42"/>
      <c r="L204" s="46"/>
      <c r="M204" s="243"/>
      <c r="N204" s="244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137</v>
      </c>
      <c r="AU204" s="19" t="s">
        <v>81</v>
      </c>
    </row>
    <row r="205" s="2" customFormat="1">
      <c r="A205" s="40"/>
      <c r="B205" s="41"/>
      <c r="C205" s="42"/>
      <c r="D205" s="241" t="s">
        <v>139</v>
      </c>
      <c r="E205" s="42"/>
      <c r="F205" s="242" t="s">
        <v>320</v>
      </c>
      <c r="G205" s="42"/>
      <c r="H205" s="42"/>
      <c r="I205" s="148"/>
      <c r="J205" s="42"/>
      <c r="K205" s="42"/>
      <c r="L205" s="46"/>
      <c r="M205" s="243"/>
      <c r="N205" s="244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139</v>
      </c>
      <c r="AU205" s="19" t="s">
        <v>81</v>
      </c>
    </row>
    <row r="206" s="13" customFormat="1">
      <c r="A206" s="13"/>
      <c r="B206" s="245"/>
      <c r="C206" s="246"/>
      <c r="D206" s="241" t="s">
        <v>141</v>
      </c>
      <c r="E206" s="247" t="s">
        <v>19</v>
      </c>
      <c r="F206" s="248" t="s">
        <v>518</v>
      </c>
      <c r="G206" s="246"/>
      <c r="H206" s="249">
        <v>79.5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5" t="s">
        <v>141</v>
      </c>
      <c r="AU206" s="255" t="s">
        <v>81</v>
      </c>
      <c r="AV206" s="13" t="s">
        <v>81</v>
      </c>
      <c r="AW206" s="13" t="s">
        <v>33</v>
      </c>
      <c r="AX206" s="13" t="s">
        <v>72</v>
      </c>
      <c r="AY206" s="255" t="s">
        <v>128</v>
      </c>
    </row>
    <row r="207" s="13" customFormat="1">
      <c r="A207" s="13"/>
      <c r="B207" s="245"/>
      <c r="C207" s="246"/>
      <c r="D207" s="241" t="s">
        <v>141</v>
      </c>
      <c r="E207" s="247" t="s">
        <v>19</v>
      </c>
      <c r="F207" s="248" t="s">
        <v>519</v>
      </c>
      <c r="G207" s="246"/>
      <c r="H207" s="249">
        <v>68.299999999999997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5" t="s">
        <v>141</v>
      </c>
      <c r="AU207" s="255" t="s">
        <v>81</v>
      </c>
      <c r="AV207" s="13" t="s">
        <v>81</v>
      </c>
      <c r="AW207" s="13" t="s">
        <v>33</v>
      </c>
      <c r="AX207" s="13" t="s">
        <v>72</v>
      </c>
      <c r="AY207" s="255" t="s">
        <v>128</v>
      </c>
    </row>
    <row r="208" s="13" customFormat="1">
      <c r="A208" s="13"/>
      <c r="B208" s="245"/>
      <c r="C208" s="246"/>
      <c r="D208" s="241" t="s">
        <v>141</v>
      </c>
      <c r="E208" s="247" t="s">
        <v>19</v>
      </c>
      <c r="F208" s="248" t="s">
        <v>520</v>
      </c>
      <c r="G208" s="246"/>
      <c r="H208" s="249">
        <v>2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5" t="s">
        <v>141</v>
      </c>
      <c r="AU208" s="255" t="s">
        <v>81</v>
      </c>
      <c r="AV208" s="13" t="s">
        <v>81</v>
      </c>
      <c r="AW208" s="13" t="s">
        <v>33</v>
      </c>
      <c r="AX208" s="13" t="s">
        <v>72</v>
      </c>
      <c r="AY208" s="255" t="s">
        <v>128</v>
      </c>
    </row>
    <row r="209" s="14" customFormat="1">
      <c r="A209" s="14"/>
      <c r="B209" s="256"/>
      <c r="C209" s="257"/>
      <c r="D209" s="241" t="s">
        <v>141</v>
      </c>
      <c r="E209" s="258" t="s">
        <v>19</v>
      </c>
      <c r="F209" s="259" t="s">
        <v>175</v>
      </c>
      <c r="G209" s="257"/>
      <c r="H209" s="260">
        <v>149.80000000000001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6" t="s">
        <v>141</v>
      </c>
      <c r="AU209" s="266" t="s">
        <v>81</v>
      </c>
      <c r="AV209" s="14" t="s">
        <v>135</v>
      </c>
      <c r="AW209" s="14" t="s">
        <v>33</v>
      </c>
      <c r="AX209" s="14" t="s">
        <v>79</v>
      </c>
      <c r="AY209" s="266" t="s">
        <v>128</v>
      </c>
    </row>
    <row r="210" s="2" customFormat="1" ht="16.5" customHeight="1">
      <c r="A210" s="40"/>
      <c r="B210" s="41"/>
      <c r="C210" s="267" t="s">
        <v>333</v>
      </c>
      <c r="D210" s="267" t="s">
        <v>247</v>
      </c>
      <c r="E210" s="268" t="s">
        <v>347</v>
      </c>
      <c r="F210" s="269" t="s">
        <v>348</v>
      </c>
      <c r="G210" s="270" t="s">
        <v>179</v>
      </c>
      <c r="H210" s="271">
        <v>79.049999999999997</v>
      </c>
      <c r="I210" s="272"/>
      <c r="J210" s="273">
        <f>ROUND(I210*H210,2)</f>
        <v>0</v>
      </c>
      <c r="K210" s="269" t="s">
        <v>134</v>
      </c>
      <c r="L210" s="274"/>
      <c r="M210" s="275" t="s">
        <v>19</v>
      </c>
      <c r="N210" s="276" t="s">
        <v>43</v>
      </c>
      <c r="O210" s="86"/>
      <c r="P210" s="237">
        <f>O210*H210</f>
        <v>0</v>
      </c>
      <c r="Q210" s="237">
        <v>0.081000000000000003</v>
      </c>
      <c r="R210" s="237">
        <f>Q210*H210</f>
        <v>6.4030500000000004</v>
      </c>
      <c r="S210" s="237">
        <v>0</v>
      </c>
      <c r="T210" s="238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9" t="s">
        <v>176</v>
      </c>
      <c r="AT210" s="239" t="s">
        <v>247</v>
      </c>
      <c r="AU210" s="239" t="s">
        <v>81</v>
      </c>
      <c r="AY210" s="19" t="s">
        <v>128</v>
      </c>
      <c r="BE210" s="240">
        <f>IF(N210="základní",J210,0)</f>
        <v>0</v>
      </c>
      <c r="BF210" s="240">
        <f>IF(N210="snížená",J210,0)</f>
        <v>0</v>
      </c>
      <c r="BG210" s="240">
        <f>IF(N210="zákl. přenesená",J210,0)</f>
        <v>0</v>
      </c>
      <c r="BH210" s="240">
        <f>IF(N210="sníž. přenesená",J210,0)</f>
        <v>0</v>
      </c>
      <c r="BI210" s="240">
        <f>IF(N210="nulová",J210,0)</f>
        <v>0</v>
      </c>
      <c r="BJ210" s="19" t="s">
        <v>79</v>
      </c>
      <c r="BK210" s="240">
        <f>ROUND(I210*H210,2)</f>
        <v>0</v>
      </c>
      <c r="BL210" s="19" t="s">
        <v>135</v>
      </c>
      <c r="BM210" s="239" t="s">
        <v>521</v>
      </c>
    </row>
    <row r="211" s="13" customFormat="1">
      <c r="A211" s="13"/>
      <c r="B211" s="245"/>
      <c r="C211" s="246"/>
      <c r="D211" s="241" t="s">
        <v>141</v>
      </c>
      <c r="E211" s="247" t="s">
        <v>19</v>
      </c>
      <c r="F211" s="248" t="s">
        <v>522</v>
      </c>
      <c r="G211" s="246"/>
      <c r="H211" s="249">
        <v>79.049999999999997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5" t="s">
        <v>141</v>
      </c>
      <c r="AU211" s="255" t="s">
        <v>81</v>
      </c>
      <c r="AV211" s="13" t="s">
        <v>81</v>
      </c>
      <c r="AW211" s="13" t="s">
        <v>33</v>
      </c>
      <c r="AX211" s="13" t="s">
        <v>79</v>
      </c>
      <c r="AY211" s="255" t="s">
        <v>128</v>
      </c>
    </row>
    <row r="212" s="2" customFormat="1" ht="16.5" customHeight="1">
      <c r="A212" s="40"/>
      <c r="B212" s="41"/>
      <c r="C212" s="267" t="s">
        <v>338</v>
      </c>
      <c r="D212" s="267" t="s">
        <v>247</v>
      </c>
      <c r="E212" s="268" t="s">
        <v>352</v>
      </c>
      <c r="F212" s="269" t="s">
        <v>353</v>
      </c>
      <c r="G212" s="270" t="s">
        <v>179</v>
      </c>
      <c r="H212" s="271">
        <v>69.665999999999997</v>
      </c>
      <c r="I212" s="272"/>
      <c r="J212" s="273">
        <f>ROUND(I212*H212,2)</f>
        <v>0</v>
      </c>
      <c r="K212" s="269" t="s">
        <v>134</v>
      </c>
      <c r="L212" s="274"/>
      <c r="M212" s="275" t="s">
        <v>19</v>
      </c>
      <c r="N212" s="276" t="s">
        <v>43</v>
      </c>
      <c r="O212" s="86"/>
      <c r="P212" s="237">
        <f>O212*H212</f>
        <v>0</v>
      </c>
      <c r="Q212" s="237">
        <v>0.055</v>
      </c>
      <c r="R212" s="237">
        <f>Q212*H212</f>
        <v>3.8316299999999996</v>
      </c>
      <c r="S212" s="237">
        <v>0</v>
      </c>
      <c r="T212" s="238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39" t="s">
        <v>176</v>
      </c>
      <c r="AT212" s="239" t="s">
        <v>247</v>
      </c>
      <c r="AU212" s="239" t="s">
        <v>81</v>
      </c>
      <c r="AY212" s="19" t="s">
        <v>128</v>
      </c>
      <c r="BE212" s="240">
        <f>IF(N212="základní",J212,0)</f>
        <v>0</v>
      </c>
      <c r="BF212" s="240">
        <f>IF(N212="snížená",J212,0)</f>
        <v>0</v>
      </c>
      <c r="BG212" s="240">
        <f>IF(N212="zákl. přenesená",J212,0)</f>
        <v>0</v>
      </c>
      <c r="BH212" s="240">
        <f>IF(N212="sníž. přenesená",J212,0)</f>
        <v>0</v>
      </c>
      <c r="BI212" s="240">
        <f>IF(N212="nulová",J212,0)</f>
        <v>0</v>
      </c>
      <c r="BJ212" s="19" t="s">
        <v>79</v>
      </c>
      <c r="BK212" s="240">
        <f>ROUND(I212*H212,2)</f>
        <v>0</v>
      </c>
      <c r="BL212" s="19" t="s">
        <v>135</v>
      </c>
      <c r="BM212" s="239" t="s">
        <v>523</v>
      </c>
    </row>
    <row r="213" s="13" customFormat="1">
      <c r="A213" s="13"/>
      <c r="B213" s="245"/>
      <c r="C213" s="246"/>
      <c r="D213" s="241" t="s">
        <v>141</v>
      </c>
      <c r="E213" s="247" t="s">
        <v>19</v>
      </c>
      <c r="F213" s="248" t="s">
        <v>524</v>
      </c>
      <c r="G213" s="246"/>
      <c r="H213" s="249">
        <v>69.665999999999997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5" t="s">
        <v>141</v>
      </c>
      <c r="AU213" s="255" t="s">
        <v>81</v>
      </c>
      <c r="AV213" s="13" t="s">
        <v>81</v>
      </c>
      <c r="AW213" s="13" t="s">
        <v>33</v>
      </c>
      <c r="AX213" s="13" t="s">
        <v>79</v>
      </c>
      <c r="AY213" s="255" t="s">
        <v>128</v>
      </c>
    </row>
    <row r="214" s="2" customFormat="1" ht="16.5" customHeight="1">
      <c r="A214" s="40"/>
      <c r="B214" s="41"/>
      <c r="C214" s="267" t="s">
        <v>346</v>
      </c>
      <c r="D214" s="267" t="s">
        <v>247</v>
      </c>
      <c r="E214" s="268" t="s">
        <v>357</v>
      </c>
      <c r="F214" s="269" t="s">
        <v>358</v>
      </c>
      <c r="G214" s="270" t="s">
        <v>179</v>
      </c>
      <c r="H214" s="271">
        <v>4</v>
      </c>
      <c r="I214" s="272"/>
      <c r="J214" s="273">
        <f>ROUND(I214*H214,2)</f>
        <v>0</v>
      </c>
      <c r="K214" s="269" t="s">
        <v>134</v>
      </c>
      <c r="L214" s="274"/>
      <c r="M214" s="275" t="s">
        <v>19</v>
      </c>
      <c r="N214" s="276" t="s">
        <v>43</v>
      </c>
      <c r="O214" s="86"/>
      <c r="P214" s="237">
        <f>O214*H214</f>
        <v>0</v>
      </c>
      <c r="Q214" s="237">
        <v>0.064000000000000001</v>
      </c>
      <c r="R214" s="237">
        <f>Q214*H214</f>
        <v>0.25600000000000001</v>
      </c>
      <c r="S214" s="237">
        <v>0</v>
      </c>
      <c r="T214" s="238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39" t="s">
        <v>176</v>
      </c>
      <c r="AT214" s="239" t="s">
        <v>247</v>
      </c>
      <c r="AU214" s="239" t="s">
        <v>81</v>
      </c>
      <c r="AY214" s="19" t="s">
        <v>128</v>
      </c>
      <c r="BE214" s="240">
        <f>IF(N214="základní",J214,0)</f>
        <v>0</v>
      </c>
      <c r="BF214" s="240">
        <f>IF(N214="snížená",J214,0)</f>
        <v>0</v>
      </c>
      <c r="BG214" s="240">
        <f>IF(N214="zákl. přenesená",J214,0)</f>
        <v>0</v>
      </c>
      <c r="BH214" s="240">
        <f>IF(N214="sníž. přenesená",J214,0)</f>
        <v>0</v>
      </c>
      <c r="BI214" s="240">
        <f>IF(N214="nulová",J214,0)</f>
        <v>0</v>
      </c>
      <c r="BJ214" s="19" t="s">
        <v>79</v>
      </c>
      <c r="BK214" s="240">
        <f>ROUND(I214*H214,2)</f>
        <v>0</v>
      </c>
      <c r="BL214" s="19" t="s">
        <v>135</v>
      </c>
      <c r="BM214" s="239" t="s">
        <v>525</v>
      </c>
    </row>
    <row r="215" s="13" customFormat="1">
      <c r="A215" s="13"/>
      <c r="B215" s="245"/>
      <c r="C215" s="246"/>
      <c r="D215" s="241" t="s">
        <v>141</v>
      </c>
      <c r="E215" s="247" t="s">
        <v>19</v>
      </c>
      <c r="F215" s="248" t="s">
        <v>135</v>
      </c>
      <c r="G215" s="246"/>
      <c r="H215" s="249">
        <v>4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5" t="s">
        <v>141</v>
      </c>
      <c r="AU215" s="255" t="s">
        <v>81</v>
      </c>
      <c r="AV215" s="13" t="s">
        <v>81</v>
      </c>
      <c r="AW215" s="13" t="s">
        <v>33</v>
      </c>
      <c r="AX215" s="13" t="s">
        <v>79</v>
      </c>
      <c r="AY215" s="255" t="s">
        <v>128</v>
      </c>
    </row>
    <row r="216" s="2" customFormat="1" ht="16.5" customHeight="1">
      <c r="A216" s="40"/>
      <c r="B216" s="41"/>
      <c r="C216" s="228" t="s">
        <v>351</v>
      </c>
      <c r="D216" s="228" t="s">
        <v>130</v>
      </c>
      <c r="E216" s="229" t="s">
        <v>361</v>
      </c>
      <c r="F216" s="230" t="s">
        <v>362</v>
      </c>
      <c r="G216" s="231" t="s">
        <v>187</v>
      </c>
      <c r="H216" s="232">
        <v>4.0289999999999999</v>
      </c>
      <c r="I216" s="233"/>
      <c r="J216" s="234">
        <f>ROUND(I216*H216,2)</f>
        <v>0</v>
      </c>
      <c r="K216" s="230" t="s">
        <v>134</v>
      </c>
      <c r="L216" s="46"/>
      <c r="M216" s="235" t="s">
        <v>19</v>
      </c>
      <c r="N216" s="236" t="s">
        <v>43</v>
      </c>
      <c r="O216" s="86"/>
      <c r="P216" s="237">
        <f>O216*H216</f>
        <v>0</v>
      </c>
      <c r="Q216" s="237">
        <v>2.2563399999999998</v>
      </c>
      <c r="R216" s="237">
        <f>Q216*H216</f>
        <v>9.0907938599999998</v>
      </c>
      <c r="S216" s="237">
        <v>0</v>
      </c>
      <c r="T216" s="23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39" t="s">
        <v>135</v>
      </c>
      <c r="AT216" s="239" t="s">
        <v>130</v>
      </c>
      <c r="AU216" s="239" t="s">
        <v>81</v>
      </c>
      <c r="AY216" s="19" t="s">
        <v>128</v>
      </c>
      <c r="BE216" s="240">
        <f>IF(N216="základní",J216,0)</f>
        <v>0</v>
      </c>
      <c r="BF216" s="240">
        <f>IF(N216="snížená",J216,0)</f>
        <v>0</v>
      </c>
      <c r="BG216" s="240">
        <f>IF(N216="zákl. přenesená",J216,0)</f>
        <v>0</v>
      </c>
      <c r="BH216" s="240">
        <f>IF(N216="sníž. přenesená",J216,0)</f>
        <v>0</v>
      </c>
      <c r="BI216" s="240">
        <f>IF(N216="nulová",J216,0)</f>
        <v>0</v>
      </c>
      <c r="BJ216" s="19" t="s">
        <v>79</v>
      </c>
      <c r="BK216" s="240">
        <f>ROUND(I216*H216,2)</f>
        <v>0</v>
      </c>
      <c r="BL216" s="19" t="s">
        <v>135</v>
      </c>
      <c r="BM216" s="239" t="s">
        <v>526</v>
      </c>
    </row>
    <row r="217" s="15" customFormat="1">
      <c r="A217" s="15"/>
      <c r="B217" s="277"/>
      <c r="C217" s="278"/>
      <c r="D217" s="241" t="s">
        <v>141</v>
      </c>
      <c r="E217" s="279" t="s">
        <v>19</v>
      </c>
      <c r="F217" s="280" t="s">
        <v>527</v>
      </c>
      <c r="G217" s="278"/>
      <c r="H217" s="279" t="s">
        <v>19</v>
      </c>
      <c r="I217" s="281"/>
      <c r="J217" s="278"/>
      <c r="K217" s="278"/>
      <c r="L217" s="282"/>
      <c r="M217" s="283"/>
      <c r="N217" s="284"/>
      <c r="O217" s="284"/>
      <c r="P217" s="284"/>
      <c r="Q217" s="284"/>
      <c r="R217" s="284"/>
      <c r="S217" s="284"/>
      <c r="T217" s="28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6" t="s">
        <v>141</v>
      </c>
      <c r="AU217" s="286" t="s">
        <v>81</v>
      </c>
      <c r="AV217" s="15" t="s">
        <v>79</v>
      </c>
      <c r="AW217" s="15" t="s">
        <v>33</v>
      </c>
      <c r="AX217" s="15" t="s">
        <v>72</v>
      </c>
      <c r="AY217" s="286" t="s">
        <v>128</v>
      </c>
    </row>
    <row r="218" s="13" customFormat="1">
      <c r="A218" s="13"/>
      <c r="B218" s="245"/>
      <c r="C218" s="246"/>
      <c r="D218" s="241" t="s">
        <v>141</v>
      </c>
      <c r="E218" s="247" t="s">
        <v>19</v>
      </c>
      <c r="F218" s="248" t="s">
        <v>528</v>
      </c>
      <c r="G218" s="246"/>
      <c r="H218" s="249">
        <v>1.391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5" t="s">
        <v>141</v>
      </c>
      <c r="AU218" s="255" t="s">
        <v>81</v>
      </c>
      <c r="AV218" s="13" t="s">
        <v>81</v>
      </c>
      <c r="AW218" s="13" t="s">
        <v>33</v>
      </c>
      <c r="AX218" s="13" t="s">
        <v>72</v>
      </c>
      <c r="AY218" s="255" t="s">
        <v>128</v>
      </c>
    </row>
    <row r="219" s="13" customFormat="1">
      <c r="A219" s="13"/>
      <c r="B219" s="245"/>
      <c r="C219" s="246"/>
      <c r="D219" s="241" t="s">
        <v>141</v>
      </c>
      <c r="E219" s="247" t="s">
        <v>19</v>
      </c>
      <c r="F219" s="248" t="s">
        <v>529</v>
      </c>
      <c r="G219" s="246"/>
      <c r="H219" s="249">
        <v>0.879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5" t="s">
        <v>141</v>
      </c>
      <c r="AU219" s="255" t="s">
        <v>81</v>
      </c>
      <c r="AV219" s="13" t="s">
        <v>81</v>
      </c>
      <c r="AW219" s="13" t="s">
        <v>33</v>
      </c>
      <c r="AX219" s="13" t="s">
        <v>72</v>
      </c>
      <c r="AY219" s="255" t="s">
        <v>128</v>
      </c>
    </row>
    <row r="220" s="13" customFormat="1">
      <c r="A220" s="13"/>
      <c r="B220" s="245"/>
      <c r="C220" s="246"/>
      <c r="D220" s="241" t="s">
        <v>141</v>
      </c>
      <c r="E220" s="247" t="s">
        <v>19</v>
      </c>
      <c r="F220" s="248" t="s">
        <v>530</v>
      </c>
      <c r="G220" s="246"/>
      <c r="H220" s="249">
        <v>1.7589999999999999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5" t="s">
        <v>141</v>
      </c>
      <c r="AU220" s="255" t="s">
        <v>81</v>
      </c>
      <c r="AV220" s="13" t="s">
        <v>81</v>
      </c>
      <c r="AW220" s="13" t="s">
        <v>33</v>
      </c>
      <c r="AX220" s="13" t="s">
        <v>72</v>
      </c>
      <c r="AY220" s="255" t="s">
        <v>128</v>
      </c>
    </row>
    <row r="221" s="14" customFormat="1">
      <c r="A221" s="14"/>
      <c r="B221" s="256"/>
      <c r="C221" s="257"/>
      <c r="D221" s="241" t="s">
        <v>141</v>
      </c>
      <c r="E221" s="258" t="s">
        <v>19</v>
      </c>
      <c r="F221" s="259" t="s">
        <v>175</v>
      </c>
      <c r="G221" s="257"/>
      <c r="H221" s="260">
        <v>4.0289999999999999</v>
      </c>
      <c r="I221" s="261"/>
      <c r="J221" s="257"/>
      <c r="K221" s="257"/>
      <c r="L221" s="262"/>
      <c r="M221" s="263"/>
      <c r="N221" s="264"/>
      <c r="O221" s="264"/>
      <c r="P221" s="264"/>
      <c r="Q221" s="264"/>
      <c r="R221" s="264"/>
      <c r="S221" s="264"/>
      <c r="T221" s="26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6" t="s">
        <v>141</v>
      </c>
      <c r="AU221" s="266" t="s">
        <v>81</v>
      </c>
      <c r="AV221" s="14" t="s">
        <v>135</v>
      </c>
      <c r="AW221" s="14" t="s">
        <v>33</v>
      </c>
      <c r="AX221" s="14" t="s">
        <v>79</v>
      </c>
      <c r="AY221" s="266" t="s">
        <v>128</v>
      </c>
    </row>
    <row r="222" s="2" customFormat="1" ht="16.5" customHeight="1">
      <c r="A222" s="40"/>
      <c r="B222" s="41"/>
      <c r="C222" s="228" t="s">
        <v>356</v>
      </c>
      <c r="D222" s="228" t="s">
        <v>130</v>
      </c>
      <c r="E222" s="229" t="s">
        <v>375</v>
      </c>
      <c r="F222" s="230" t="s">
        <v>376</v>
      </c>
      <c r="G222" s="231" t="s">
        <v>179</v>
      </c>
      <c r="H222" s="232">
        <v>68</v>
      </c>
      <c r="I222" s="233"/>
      <c r="J222" s="234">
        <f>ROUND(I222*H222,2)</f>
        <v>0</v>
      </c>
      <c r="K222" s="230" t="s">
        <v>134</v>
      </c>
      <c r="L222" s="46"/>
      <c r="M222" s="235" t="s">
        <v>19</v>
      </c>
      <c r="N222" s="236" t="s">
        <v>43</v>
      </c>
      <c r="O222" s="86"/>
      <c r="P222" s="237">
        <f>O222*H222</f>
        <v>0</v>
      </c>
      <c r="Q222" s="237">
        <v>0.0035999999999999999</v>
      </c>
      <c r="R222" s="237">
        <f>Q222*H222</f>
        <v>0.24479999999999999</v>
      </c>
      <c r="S222" s="237">
        <v>0</v>
      </c>
      <c r="T222" s="23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39" t="s">
        <v>135</v>
      </c>
      <c r="AT222" s="239" t="s">
        <v>130</v>
      </c>
      <c r="AU222" s="239" t="s">
        <v>81</v>
      </c>
      <c r="AY222" s="19" t="s">
        <v>128</v>
      </c>
      <c r="BE222" s="240">
        <f>IF(N222="základní",J222,0)</f>
        <v>0</v>
      </c>
      <c r="BF222" s="240">
        <f>IF(N222="snížená",J222,0)</f>
        <v>0</v>
      </c>
      <c r="BG222" s="240">
        <f>IF(N222="zákl. přenesená",J222,0)</f>
        <v>0</v>
      </c>
      <c r="BH222" s="240">
        <f>IF(N222="sníž. přenesená",J222,0)</f>
        <v>0</v>
      </c>
      <c r="BI222" s="240">
        <f>IF(N222="nulová",J222,0)</f>
        <v>0</v>
      </c>
      <c r="BJ222" s="19" t="s">
        <v>79</v>
      </c>
      <c r="BK222" s="240">
        <f>ROUND(I222*H222,2)</f>
        <v>0</v>
      </c>
      <c r="BL222" s="19" t="s">
        <v>135</v>
      </c>
      <c r="BM222" s="239" t="s">
        <v>531</v>
      </c>
    </row>
    <row r="223" s="2" customFormat="1">
      <c r="A223" s="40"/>
      <c r="B223" s="41"/>
      <c r="C223" s="42"/>
      <c r="D223" s="241" t="s">
        <v>137</v>
      </c>
      <c r="E223" s="42"/>
      <c r="F223" s="242" t="s">
        <v>378</v>
      </c>
      <c r="G223" s="42"/>
      <c r="H223" s="42"/>
      <c r="I223" s="148"/>
      <c r="J223" s="42"/>
      <c r="K223" s="42"/>
      <c r="L223" s="46"/>
      <c r="M223" s="243"/>
      <c r="N223" s="244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137</v>
      </c>
      <c r="AU223" s="19" t="s">
        <v>81</v>
      </c>
    </row>
    <row r="224" s="13" customFormat="1">
      <c r="A224" s="13"/>
      <c r="B224" s="245"/>
      <c r="C224" s="246"/>
      <c r="D224" s="241" t="s">
        <v>141</v>
      </c>
      <c r="E224" s="247" t="s">
        <v>19</v>
      </c>
      <c r="F224" s="248" t="s">
        <v>532</v>
      </c>
      <c r="G224" s="246"/>
      <c r="H224" s="249">
        <v>68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5" t="s">
        <v>141</v>
      </c>
      <c r="AU224" s="255" t="s">
        <v>81</v>
      </c>
      <c r="AV224" s="13" t="s">
        <v>81</v>
      </c>
      <c r="AW224" s="13" t="s">
        <v>33</v>
      </c>
      <c r="AX224" s="13" t="s">
        <v>79</v>
      </c>
      <c r="AY224" s="255" t="s">
        <v>128</v>
      </c>
    </row>
    <row r="225" s="2" customFormat="1" ht="16.5" customHeight="1">
      <c r="A225" s="40"/>
      <c r="B225" s="41"/>
      <c r="C225" s="228" t="s">
        <v>360</v>
      </c>
      <c r="D225" s="228" t="s">
        <v>130</v>
      </c>
      <c r="E225" s="229" t="s">
        <v>369</v>
      </c>
      <c r="F225" s="230" t="s">
        <v>370</v>
      </c>
      <c r="G225" s="231" t="s">
        <v>179</v>
      </c>
      <c r="H225" s="232">
        <v>68</v>
      </c>
      <c r="I225" s="233"/>
      <c r="J225" s="234">
        <f>ROUND(I225*H225,2)</f>
        <v>0</v>
      </c>
      <c r="K225" s="230" t="s">
        <v>134</v>
      </c>
      <c r="L225" s="46"/>
      <c r="M225" s="235" t="s">
        <v>19</v>
      </c>
      <c r="N225" s="236" t="s">
        <v>43</v>
      </c>
      <c r="O225" s="86"/>
      <c r="P225" s="237">
        <f>O225*H225</f>
        <v>0</v>
      </c>
      <c r="Q225" s="237">
        <v>0</v>
      </c>
      <c r="R225" s="237">
        <f>Q225*H225</f>
        <v>0</v>
      </c>
      <c r="S225" s="237">
        <v>0</v>
      </c>
      <c r="T225" s="238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39" t="s">
        <v>135</v>
      </c>
      <c r="AT225" s="239" t="s">
        <v>130</v>
      </c>
      <c r="AU225" s="239" t="s">
        <v>81</v>
      </c>
      <c r="AY225" s="19" t="s">
        <v>128</v>
      </c>
      <c r="BE225" s="240">
        <f>IF(N225="základní",J225,0)</f>
        <v>0</v>
      </c>
      <c r="BF225" s="240">
        <f>IF(N225="snížená",J225,0)</f>
        <v>0</v>
      </c>
      <c r="BG225" s="240">
        <f>IF(N225="zákl. přenesená",J225,0)</f>
        <v>0</v>
      </c>
      <c r="BH225" s="240">
        <f>IF(N225="sníž. přenesená",J225,0)</f>
        <v>0</v>
      </c>
      <c r="BI225" s="240">
        <f>IF(N225="nulová",J225,0)</f>
        <v>0</v>
      </c>
      <c r="BJ225" s="19" t="s">
        <v>79</v>
      </c>
      <c r="BK225" s="240">
        <f>ROUND(I225*H225,2)</f>
        <v>0</v>
      </c>
      <c r="BL225" s="19" t="s">
        <v>135</v>
      </c>
      <c r="BM225" s="239" t="s">
        <v>533</v>
      </c>
    </row>
    <row r="226" s="2" customFormat="1">
      <c r="A226" s="40"/>
      <c r="B226" s="41"/>
      <c r="C226" s="42"/>
      <c r="D226" s="241" t="s">
        <v>137</v>
      </c>
      <c r="E226" s="42"/>
      <c r="F226" s="242" t="s">
        <v>372</v>
      </c>
      <c r="G226" s="42"/>
      <c r="H226" s="42"/>
      <c r="I226" s="148"/>
      <c r="J226" s="42"/>
      <c r="K226" s="42"/>
      <c r="L226" s="46"/>
      <c r="M226" s="243"/>
      <c r="N226" s="244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137</v>
      </c>
      <c r="AU226" s="19" t="s">
        <v>81</v>
      </c>
    </row>
    <row r="227" s="13" customFormat="1">
      <c r="A227" s="13"/>
      <c r="B227" s="245"/>
      <c r="C227" s="246"/>
      <c r="D227" s="241" t="s">
        <v>141</v>
      </c>
      <c r="E227" s="247" t="s">
        <v>19</v>
      </c>
      <c r="F227" s="248" t="s">
        <v>532</v>
      </c>
      <c r="G227" s="246"/>
      <c r="H227" s="249">
        <v>68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5" t="s">
        <v>141</v>
      </c>
      <c r="AU227" s="255" t="s">
        <v>81</v>
      </c>
      <c r="AV227" s="13" t="s">
        <v>81</v>
      </c>
      <c r="AW227" s="13" t="s">
        <v>33</v>
      </c>
      <c r="AX227" s="13" t="s">
        <v>79</v>
      </c>
      <c r="AY227" s="255" t="s">
        <v>128</v>
      </c>
    </row>
    <row r="228" s="12" customFormat="1" ht="22.8" customHeight="1">
      <c r="A228" s="12"/>
      <c r="B228" s="212"/>
      <c r="C228" s="213"/>
      <c r="D228" s="214" t="s">
        <v>71</v>
      </c>
      <c r="E228" s="226" t="s">
        <v>402</v>
      </c>
      <c r="F228" s="226" t="s">
        <v>403</v>
      </c>
      <c r="G228" s="213"/>
      <c r="H228" s="213"/>
      <c r="I228" s="216"/>
      <c r="J228" s="227">
        <f>BK228</f>
        <v>0</v>
      </c>
      <c r="K228" s="213"/>
      <c r="L228" s="218"/>
      <c r="M228" s="219"/>
      <c r="N228" s="220"/>
      <c r="O228" s="220"/>
      <c r="P228" s="221">
        <f>SUM(P229:P247)</f>
        <v>0</v>
      </c>
      <c r="Q228" s="220"/>
      <c r="R228" s="221">
        <f>SUM(R229:R247)</f>
        <v>0</v>
      </c>
      <c r="S228" s="220"/>
      <c r="T228" s="222">
        <f>SUM(T229:T247)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3" t="s">
        <v>79</v>
      </c>
      <c r="AT228" s="224" t="s">
        <v>71</v>
      </c>
      <c r="AU228" s="224" t="s">
        <v>79</v>
      </c>
      <c r="AY228" s="223" t="s">
        <v>128</v>
      </c>
      <c r="BK228" s="225">
        <f>SUM(BK229:BK247)</f>
        <v>0</v>
      </c>
    </row>
    <row r="229" s="2" customFormat="1" ht="16.5" customHeight="1">
      <c r="A229" s="40"/>
      <c r="B229" s="41"/>
      <c r="C229" s="228" t="s">
        <v>368</v>
      </c>
      <c r="D229" s="228" t="s">
        <v>130</v>
      </c>
      <c r="E229" s="229" t="s">
        <v>405</v>
      </c>
      <c r="F229" s="230" t="s">
        <v>406</v>
      </c>
      <c r="G229" s="231" t="s">
        <v>224</v>
      </c>
      <c r="H229" s="232">
        <v>33.719999999999999</v>
      </c>
      <c r="I229" s="233"/>
      <c r="J229" s="234">
        <f>ROUND(I229*H229,2)</f>
        <v>0</v>
      </c>
      <c r="K229" s="230" t="s">
        <v>134</v>
      </c>
      <c r="L229" s="46"/>
      <c r="M229" s="235" t="s">
        <v>19</v>
      </c>
      <c r="N229" s="236" t="s">
        <v>43</v>
      </c>
      <c r="O229" s="86"/>
      <c r="P229" s="237">
        <f>O229*H229</f>
        <v>0</v>
      </c>
      <c r="Q229" s="237">
        <v>0</v>
      </c>
      <c r="R229" s="237">
        <f>Q229*H229</f>
        <v>0</v>
      </c>
      <c r="S229" s="237">
        <v>0</v>
      </c>
      <c r="T229" s="238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39" t="s">
        <v>135</v>
      </c>
      <c r="AT229" s="239" t="s">
        <v>130</v>
      </c>
      <c r="AU229" s="239" t="s">
        <v>81</v>
      </c>
      <c r="AY229" s="19" t="s">
        <v>128</v>
      </c>
      <c r="BE229" s="240">
        <f>IF(N229="základní",J229,0)</f>
        <v>0</v>
      </c>
      <c r="BF229" s="240">
        <f>IF(N229="snížená",J229,0)</f>
        <v>0</v>
      </c>
      <c r="BG229" s="240">
        <f>IF(N229="zákl. přenesená",J229,0)</f>
        <v>0</v>
      </c>
      <c r="BH229" s="240">
        <f>IF(N229="sníž. přenesená",J229,0)</f>
        <v>0</v>
      </c>
      <c r="BI229" s="240">
        <f>IF(N229="nulová",J229,0)</f>
        <v>0</v>
      </c>
      <c r="BJ229" s="19" t="s">
        <v>79</v>
      </c>
      <c r="BK229" s="240">
        <f>ROUND(I229*H229,2)</f>
        <v>0</v>
      </c>
      <c r="BL229" s="19" t="s">
        <v>135</v>
      </c>
      <c r="BM229" s="239" t="s">
        <v>534</v>
      </c>
    </row>
    <row r="230" s="2" customFormat="1">
      <c r="A230" s="40"/>
      <c r="B230" s="41"/>
      <c r="C230" s="42"/>
      <c r="D230" s="241" t="s">
        <v>137</v>
      </c>
      <c r="E230" s="42"/>
      <c r="F230" s="242" t="s">
        <v>408</v>
      </c>
      <c r="G230" s="42"/>
      <c r="H230" s="42"/>
      <c r="I230" s="148"/>
      <c r="J230" s="42"/>
      <c r="K230" s="42"/>
      <c r="L230" s="46"/>
      <c r="M230" s="243"/>
      <c r="N230" s="244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137</v>
      </c>
      <c r="AU230" s="19" t="s">
        <v>81</v>
      </c>
    </row>
    <row r="231" s="15" customFormat="1">
      <c r="A231" s="15"/>
      <c r="B231" s="277"/>
      <c r="C231" s="278"/>
      <c r="D231" s="241" t="s">
        <v>141</v>
      </c>
      <c r="E231" s="279" t="s">
        <v>19</v>
      </c>
      <c r="F231" s="280" t="s">
        <v>413</v>
      </c>
      <c r="G231" s="278"/>
      <c r="H231" s="279" t="s">
        <v>19</v>
      </c>
      <c r="I231" s="281"/>
      <c r="J231" s="278"/>
      <c r="K231" s="278"/>
      <c r="L231" s="282"/>
      <c r="M231" s="283"/>
      <c r="N231" s="284"/>
      <c r="O231" s="284"/>
      <c r="P231" s="284"/>
      <c r="Q231" s="284"/>
      <c r="R231" s="284"/>
      <c r="S231" s="284"/>
      <c r="T231" s="28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86" t="s">
        <v>141</v>
      </c>
      <c r="AU231" s="286" t="s">
        <v>81</v>
      </c>
      <c r="AV231" s="15" t="s">
        <v>79</v>
      </c>
      <c r="AW231" s="15" t="s">
        <v>33</v>
      </c>
      <c r="AX231" s="15" t="s">
        <v>72</v>
      </c>
      <c r="AY231" s="286" t="s">
        <v>128</v>
      </c>
    </row>
    <row r="232" s="13" customFormat="1">
      <c r="A232" s="13"/>
      <c r="B232" s="245"/>
      <c r="C232" s="246"/>
      <c r="D232" s="241" t="s">
        <v>141</v>
      </c>
      <c r="E232" s="247" t="s">
        <v>19</v>
      </c>
      <c r="F232" s="248" t="s">
        <v>535</v>
      </c>
      <c r="G232" s="246"/>
      <c r="H232" s="249">
        <v>14.412000000000001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5" t="s">
        <v>141</v>
      </c>
      <c r="AU232" s="255" t="s">
        <v>81</v>
      </c>
      <c r="AV232" s="13" t="s">
        <v>81</v>
      </c>
      <c r="AW232" s="13" t="s">
        <v>33</v>
      </c>
      <c r="AX232" s="13" t="s">
        <v>72</v>
      </c>
      <c r="AY232" s="255" t="s">
        <v>128</v>
      </c>
    </row>
    <row r="233" s="13" customFormat="1">
      <c r="A233" s="13"/>
      <c r="B233" s="245"/>
      <c r="C233" s="246"/>
      <c r="D233" s="241" t="s">
        <v>141</v>
      </c>
      <c r="E233" s="247" t="s">
        <v>19</v>
      </c>
      <c r="F233" s="248" t="s">
        <v>536</v>
      </c>
      <c r="G233" s="246"/>
      <c r="H233" s="249">
        <v>14.412000000000001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5" t="s">
        <v>141</v>
      </c>
      <c r="AU233" s="255" t="s">
        <v>81</v>
      </c>
      <c r="AV233" s="13" t="s">
        <v>81</v>
      </c>
      <c r="AW233" s="13" t="s">
        <v>33</v>
      </c>
      <c r="AX233" s="13" t="s">
        <v>72</v>
      </c>
      <c r="AY233" s="255" t="s">
        <v>128</v>
      </c>
    </row>
    <row r="234" s="16" customFormat="1">
      <c r="A234" s="16"/>
      <c r="B234" s="287"/>
      <c r="C234" s="288"/>
      <c r="D234" s="241" t="s">
        <v>141</v>
      </c>
      <c r="E234" s="289" t="s">
        <v>19</v>
      </c>
      <c r="F234" s="290" t="s">
        <v>412</v>
      </c>
      <c r="G234" s="288"/>
      <c r="H234" s="291">
        <v>28.824000000000002</v>
      </c>
      <c r="I234" s="292"/>
      <c r="J234" s="288"/>
      <c r="K234" s="288"/>
      <c r="L234" s="293"/>
      <c r="M234" s="294"/>
      <c r="N234" s="295"/>
      <c r="O234" s="295"/>
      <c r="P234" s="295"/>
      <c r="Q234" s="295"/>
      <c r="R234" s="295"/>
      <c r="S234" s="295"/>
      <c r="T234" s="29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97" t="s">
        <v>141</v>
      </c>
      <c r="AU234" s="297" t="s">
        <v>81</v>
      </c>
      <c r="AV234" s="16" t="s">
        <v>148</v>
      </c>
      <c r="AW234" s="16" t="s">
        <v>33</v>
      </c>
      <c r="AX234" s="16" t="s">
        <v>72</v>
      </c>
      <c r="AY234" s="297" t="s">
        <v>128</v>
      </c>
    </row>
    <row r="235" s="15" customFormat="1">
      <c r="A235" s="15"/>
      <c r="B235" s="277"/>
      <c r="C235" s="278"/>
      <c r="D235" s="241" t="s">
        <v>141</v>
      </c>
      <c r="E235" s="279" t="s">
        <v>19</v>
      </c>
      <c r="F235" s="280" t="s">
        <v>418</v>
      </c>
      <c r="G235" s="278"/>
      <c r="H235" s="279" t="s">
        <v>19</v>
      </c>
      <c r="I235" s="281"/>
      <c r="J235" s="278"/>
      <c r="K235" s="278"/>
      <c r="L235" s="282"/>
      <c r="M235" s="283"/>
      <c r="N235" s="284"/>
      <c r="O235" s="284"/>
      <c r="P235" s="284"/>
      <c r="Q235" s="284"/>
      <c r="R235" s="284"/>
      <c r="S235" s="284"/>
      <c r="T235" s="28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6" t="s">
        <v>141</v>
      </c>
      <c r="AU235" s="286" t="s">
        <v>81</v>
      </c>
      <c r="AV235" s="15" t="s">
        <v>79</v>
      </c>
      <c r="AW235" s="15" t="s">
        <v>33</v>
      </c>
      <c r="AX235" s="15" t="s">
        <v>72</v>
      </c>
      <c r="AY235" s="286" t="s">
        <v>128</v>
      </c>
    </row>
    <row r="236" s="13" customFormat="1">
      <c r="A236" s="13"/>
      <c r="B236" s="245"/>
      <c r="C236" s="246"/>
      <c r="D236" s="241" t="s">
        <v>141</v>
      </c>
      <c r="E236" s="247" t="s">
        <v>19</v>
      </c>
      <c r="F236" s="248" t="s">
        <v>537</v>
      </c>
      <c r="G236" s="246"/>
      <c r="H236" s="249">
        <v>4.8959999999999999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5" t="s">
        <v>141</v>
      </c>
      <c r="AU236" s="255" t="s">
        <v>81</v>
      </c>
      <c r="AV236" s="13" t="s">
        <v>81</v>
      </c>
      <c r="AW236" s="13" t="s">
        <v>33</v>
      </c>
      <c r="AX236" s="13" t="s">
        <v>72</v>
      </c>
      <c r="AY236" s="255" t="s">
        <v>128</v>
      </c>
    </row>
    <row r="237" s="16" customFormat="1">
      <c r="A237" s="16"/>
      <c r="B237" s="287"/>
      <c r="C237" s="288"/>
      <c r="D237" s="241" t="s">
        <v>141</v>
      </c>
      <c r="E237" s="289" t="s">
        <v>19</v>
      </c>
      <c r="F237" s="290" t="s">
        <v>412</v>
      </c>
      <c r="G237" s="288"/>
      <c r="H237" s="291">
        <v>4.8959999999999999</v>
      </c>
      <c r="I237" s="292"/>
      <c r="J237" s="288"/>
      <c r="K237" s="288"/>
      <c r="L237" s="293"/>
      <c r="M237" s="294"/>
      <c r="N237" s="295"/>
      <c r="O237" s="295"/>
      <c r="P237" s="295"/>
      <c r="Q237" s="295"/>
      <c r="R237" s="295"/>
      <c r="S237" s="295"/>
      <c r="T237" s="29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97" t="s">
        <v>141</v>
      </c>
      <c r="AU237" s="297" t="s">
        <v>81</v>
      </c>
      <c r="AV237" s="16" t="s">
        <v>148</v>
      </c>
      <c r="AW237" s="16" t="s">
        <v>33</v>
      </c>
      <c r="AX237" s="16" t="s">
        <v>72</v>
      </c>
      <c r="AY237" s="297" t="s">
        <v>128</v>
      </c>
    </row>
    <row r="238" s="14" customFormat="1">
      <c r="A238" s="14"/>
      <c r="B238" s="256"/>
      <c r="C238" s="257"/>
      <c r="D238" s="241" t="s">
        <v>141</v>
      </c>
      <c r="E238" s="258" t="s">
        <v>19</v>
      </c>
      <c r="F238" s="259" t="s">
        <v>175</v>
      </c>
      <c r="G238" s="257"/>
      <c r="H238" s="260">
        <v>33.719999999999999</v>
      </c>
      <c r="I238" s="261"/>
      <c r="J238" s="257"/>
      <c r="K238" s="257"/>
      <c r="L238" s="262"/>
      <c r="M238" s="263"/>
      <c r="N238" s="264"/>
      <c r="O238" s="264"/>
      <c r="P238" s="264"/>
      <c r="Q238" s="264"/>
      <c r="R238" s="264"/>
      <c r="S238" s="264"/>
      <c r="T238" s="26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6" t="s">
        <v>141</v>
      </c>
      <c r="AU238" s="266" t="s">
        <v>81</v>
      </c>
      <c r="AV238" s="14" t="s">
        <v>135</v>
      </c>
      <c r="AW238" s="14" t="s">
        <v>33</v>
      </c>
      <c r="AX238" s="14" t="s">
        <v>79</v>
      </c>
      <c r="AY238" s="266" t="s">
        <v>128</v>
      </c>
    </row>
    <row r="239" s="2" customFormat="1" ht="21.75" customHeight="1">
      <c r="A239" s="40"/>
      <c r="B239" s="41"/>
      <c r="C239" s="228" t="s">
        <v>374</v>
      </c>
      <c r="D239" s="228" t="s">
        <v>130</v>
      </c>
      <c r="E239" s="229" t="s">
        <v>421</v>
      </c>
      <c r="F239" s="230" t="s">
        <v>422</v>
      </c>
      <c r="G239" s="231" t="s">
        <v>224</v>
      </c>
      <c r="H239" s="232">
        <v>876.72000000000003</v>
      </c>
      <c r="I239" s="233"/>
      <c r="J239" s="234">
        <f>ROUND(I239*H239,2)</f>
        <v>0</v>
      </c>
      <c r="K239" s="230" t="s">
        <v>134</v>
      </c>
      <c r="L239" s="46"/>
      <c r="M239" s="235" t="s">
        <v>19</v>
      </c>
      <c r="N239" s="236" t="s">
        <v>43</v>
      </c>
      <c r="O239" s="86"/>
      <c r="P239" s="237">
        <f>O239*H239</f>
        <v>0</v>
      </c>
      <c r="Q239" s="237">
        <v>0</v>
      </c>
      <c r="R239" s="237">
        <f>Q239*H239</f>
        <v>0</v>
      </c>
      <c r="S239" s="237">
        <v>0</v>
      </c>
      <c r="T239" s="238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39" t="s">
        <v>135</v>
      </c>
      <c r="AT239" s="239" t="s">
        <v>130</v>
      </c>
      <c r="AU239" s="239" t="s">
        <v>81</v>
      </c>
      <c r="AY239" s="19" t="s">
        <v>128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9" t="s">
        <v>79</v>
      </c>
      <c r="BK239" s="240">
        <f>ROUND(I239*H239,2)</f>
        <v>0</v>
      </c>
      <c r="BL239" s="19" t="s">
        <v>135</v>
      </c>
      <c r="BM239" s="239" t="s">
        <v>538</v>
      </c>
    </row>
    <row r="240" s="2" customFormat="1">
      <c r="A240" s="40"/>
      <c r="B240" s="41"/>
      <c r="C240" s="42"/>
      <c r="D240" s="241" t="s">
        <v>137</v>
      </c>
      <c r="E240" s="42"/>
      <c r="F240" s="242" t="s">
        <v>408</v>
      </c>
      <c r="G240" s="42"/>
      <c r="H240" s="42"/>
      <c r="I240" s="148"/>
      <c r="J240" s="42"/>
      <c r="K240" s="42"/>
      <c r="L240" s="46"/>
      <c r="M240" s="243"/>
      <c r="N240" s="244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137</v>
      </c>
      <c r="AU240" s="19" t="s">
        <v>81</v>
      </c>
    </row>
    <row r="241" s="13" customFormat="1">
      <c r="A241" s="13"/>
      <c r="B241" s="245"/>
      <c r="C241" s="246"/>
      <c r="D241" s="241" t="s">
        <v>141</v>
      </c>
      <c r="E241" s="247" t="s">
        <v>19</v>
      </c>
      <c r="F241" s="248" t="s">
        <v>539</v>
      </c>
      <c r="G241" s="246"/>
      <c r="H241" s="249">
        <v>876.72000000000003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5" t="s">
        <v>141</v>
      </c>
      <c r="AU241" s="255" t="s">
        <v>81</v>
      </c>
      <c r="AV241" s="13" t="s">
        <v>81</v>
      </c>
      <c r="AW241" s="13" t="s">
        <v>33</v>
      </c>
      <c r="AX241" s="13" t="s">
        <v>79</v>
      </c>
      <c r="AY241" s="255" t="s">
        <v>128</v>
      </c>
    </row>
    <row r="242" s="2" customFormat="1" ht="21.75" customHeight="1">
      <c r="A242" s="40"/>
      <c r="B242" s="41"/>
      <c r="C242" s="228" t="s">
        <v>379</v>
      </c>
      <c r="D242" s="228" t="s">
        <v>130</v>
      </c>
      <c r="E242" s="229" t="s">
        <v>426</v>
      </c>
      <c r="F242" s="230" t="s">
        <v>427</v>
      </c>
      <c r="G242" s="231" t="s">
        <v>224</v>
      </c>
      <c r="H242" s="232">
        <v>28.824000000000002</v>
      </c>
      <c r="I242" s="233"/>
      <c r="J242" s="234">
        <f>ROUND(I242*H242,2)</f>
        <v>0</v>
      </c>
      <c r="K242" s="230" t="s">
        <v>134</v>
      </c>
      <c r="L242" s="46"/>
      <c r="M242" s="235" t="s">
        <v>19</v>
      </c>
      <c r="N242" s="236" t="s">
        <v>43</v>
      </c>
      <c r="O242" s="86"/>
      <c r="P242" s="237">
        <f>O242*H242</f>
        <v>0</v>
      </c>
      <c r="Q242" s="237">
        <v>0</v>
      </c>
      <c r="R242" s="237">
        <f>Q242*H242</f>
        <v>0</v>
      </c>
      <c r="S242" s="237">
        <v>0</v>
      </c>
      <c r="T242" s="238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39" t="s">
        <v>135</v>
      </c>
      <c r="AT242" s="239" t="s">
        <v>130</v>
      </c>
      <c r="AU242" s="239" t="s">
        <v>81</v>
      </c>
      <c r="AY242" s="19" t="s">
        <v>128</v>
      </c>
      <c r="BE242" s="240">
        <f>IF(N242="základní",J242,0)</f>
        <v>0</v>
      </c>
      <c r="BF242" s="240">
        <f>IF(N242="snížená",J242,0)</f>
        <v>0</v>
      </c>
      <c r="BG242" s="240">
        <f>IF(N242="zákl. přenesená",J242,0)</f>
        <v>0</v>
      </c>
      <c r="BH242" s="240">
        <f>IF(N242="sníž. přenesená",J242,0)</f>
        <v>0</v>
      </c>
      <c r="BI242" s="240">
        <f>IF(N242="nulová",J242,0)</f>
        <v>0</v>
      </c>
      <c r="BJ242" s="19" t="s">
        <v>79</v>
      </c>
      <c r="BK242" s="240">
        <f>ROUND(I242*H242,2)</f>
        <v>0</v>
      </c>
      <c r="BL242" s="19" t="s">
        <v>135</v>
      </c>
      <c r="BM242" s="239" t="s">
        <v>540</v>
      </c>
    </row>
    <row r="243" s="2" customFormat="1">
      <c r="A243" s="40"/>
      <c r="B243" s="41"/>
      <c r="C243" s="42"/>
      <c r="D243" s="241" t="s">
        <v>137</v>
      </c>
      <c r="E243" s="42"/>
      <c r="F243" s="242" t="s">
        <v>429</v>
      </c>
      <c r="G243" s="42"/>
      <c r="H243" s="42"/>
      <c r="I243" s="148"/>
      <c r="J243" s="42"/>
      <c r="K243" s="42"/>
      <c r="L243" s="46"/>
      <c r="M243" s="243"/>
      <c r="N243" s="244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137</v>
      </c>
      <c r="AU243" s="19" t="s">
        <v>81</v>
      </c>
    </row>
    <row r="244" s="13" customFormat="1">
      <c r="A244" s="13"/>
      <c r="B244" s="245"/>
      <c r="C244" s="246"/>
      <c r="D244" s="241" t="s">
        <v>141</v>
      </c>
      <c r="E244" s="247" t="s">
        <v>19</v>
      </c>
      <c r="F244" s="248" t="s">
        <v>541</v>
      </c>
      <c r="G244" s="246"/>
      <c r="H244" s="249">
        <v>28.824000000000002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5" t="s">
        <v>141</v>
      </c>
      <c r="AU244" s="255" t="s">
        <v>81</v>
      </c>
      <c r="AV244" s="13" t="s">
        <v>81</v>
      </c>
      <c r="AW244" s="13" t="s">
        <v>33</v>
      </c>
      <c r="AX244" s="13" t="s">
        <v>79</v>
      </c>
      <c r="AY244" s="255" t="s">
        <v>128</v>
      </c>
    </row>
    <row r="245" s="2" customFormat="1" ht="21.75" customHeight="1">
      <c r="A245" s="40"/>
      <c r="B245" s="41"/>
      <c r="C245" s="228" t="s">
        <v>385</v>
      </c>
      <c r="D245" s="228" t="s">
        <v>130</v>
      </c>
      <c r="E245" s="229" t="s">
        <v>437</v>
      </c>
      <c r="F245" s="230" t="s">
        <v>223</v>
      </c>
      <c r="G245" s="231" t="s">
        <v>224</v>
      </c>
      <c r="H245" s="232">
        <v>4.8959999999999999</v>
      </c>
      <c r="I245" s="233"/>
      <c r="J245" s="234">
        <f>ROUND(I245*H245,2)</f>
        <v>0</v>
      </c>
      <c r="K245" s="230" t="s">
        <v>134</v>
      </c>
      <c r="L245" s="46"/>
      <c r="M245" s="235" t="s">
        <v>19</v>
      </c>
      <c r="N245" s="236" t="s">
        <v>43</v>
      </c>
      <c r="O245" s="86"/>
      <c r="P245" s="237">
        <f>O245*H245</f>
        <v>0</v>
      </c>
      <c r="Q245" s="237">
        <v>0</v>
      </c>
      <c r="R245" s="237">
        <f>Q245*H245</f>
        <v>0</v>
      </c>
      <c r="S245" s="237">
        <v>0</v>
      </c>
      <c r="T245" s="238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39" t="s">
        <v>135</v>
      </c>
      <c r="AT245" s="239" t="s">
        <v>130</v>
      </c>
      <c r="AU245" s="239" t="s">
        <v>81</v>
      </c>
      <c r="AY245" s="19" t="s">
        <v>128</v>
      </c>
      <c r="BE245" s="240">
        <f>IF(N245="základní",J245,0)</f>
        <v>0</v>
      </c>
      <c r="BF245" s="240">
        <f>IF(N245="snížená",J245,0)</f>
        <v>0</v>
      </c>
      <c r="BG245" s="240">
        <f>IF(N245="zákl. přenesená",J245,0)</f>
        <v>0</v>
      </c>
      <c r="BH245" s="240">
        <f>IF(N245="sníž. přenesená",J245,0)</f>
        <v>0</v>
      </c>
      <c r="BI245" s="240">
        <f>IF(N245="nulová",J245,0)</f>
        <v>0</v>
      </c>
      <c r="BJ245" s="19" t="s">
        <v>79</v>
      </c>
      <c r="BK245" s="240">
        <f>ROUND(I245*H245,2)</f>
        <v>0</v>
      </c>
      <c r="BL245" s="19" t="s">
        <v>135</v>
      </c>
      <c r="BM245" s="239" t="s">
        <v>542</v>
      </c>
    </row>
    <row r="246" s="2" customFormat="1">
      <c r="A246" s="40"/>
      <c r="B246" s="41"/>
      <c r="C246" s="42"/>
      <c r="D246" s="241" t="s">
        <v>137</v>
      </c>
      <c r="E246" s="42"/>
      <c r="F246" s="242" t="s">
        <v>429</v>
      </c>
      <c r="G246" s="42"/>
      <c r="H246" s="42"/>
      <c r="I246" s="148"/>
      <c r="J246" s="42"/>
      <c r="K246" s="42"/>
      <c r="L246" s="46"/>
      <c r="M246" s="243"/>
      <c r="N246" s="244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137</v>
      </c>
      <c r="AU246" s="19" t="s">
        <v>81</v>
      </c>
    </row>
    <row r="247" s="13" customFormat="1">
      <c r="A247" s="13"/>
      <c r="B247" s="245"/>
      <c r="C247" s="246"/>
      <c r="D247" s="241" t="s">
        <v>141</v>
      </c>
      <c r="E247" s="247" t="s">
        <v>19</v>
      </c>
      <c r="F247" s="248" t="s">
        <v>543</v>
      </c>
      <c r="G247" s="246"/>
      <c r="H247" s="249">
        <v>4.8959999999999999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5" t="s">
        <v>141</v>
      </c>
      <c r="AU247" s="255" t="s">
        <v>81</v>
      </c>
      <c r="AV247" s="13" t="s">
        <v>81</v>
      </c>
      <c r="AW247" s="13" t="s">
        <v>33</v>
      </c>
      <c r="AX247" s="13" t="s">
        <v>79</v>
      </c>
      <c r="AY247" s="255" t="s">
        <v>128</v>
      </c>
    </row>
    <row r="248" s="12" customFormat="1" ht="22.8" customHeight="1">
      <c r="A248" s="12"/>
      <c r="B248" s="212"/>
      <c r="C248" s="213"/>
      <c r="D248" s="214" t="s">
        <v>71</v>
      </c>
      <c r="E248" s="226" t="s">
        <v>440</v>
      </c>
      <c r="F248" s="226" t="s">
        <v>441</v>
      </c>
      <c r="G248" s="213"/>
      <c r="H248" s="213"/>
      <c r="I248" s="216"/>
      <c r="J248" s="227">
        <f>BK248</f>
        <v>0</v>
      </c>
      <c r="K248" s="213"/>
      <c r="L248" s="218"/>
      <c r="M248" s="219"/>
      <c r="N248" s="220"/>
      <c r="O248" s="220"/>
      <c r="P248" s="221">
        <f>P249</f>
        <v>0</v>
      </c>
      <c r="Q248" s="220"/>
      <c r="R248" s="221">
        <f>R249</f>
        <v>0</v>
      </c>
      <c r="S248" s="220"/>
      <c r="T248" s="222">
        <f>T249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3" t="s">
        <v>79</v>
      </c>
      <c r="AT248" s="224" t="s">
        <v>71</v>
      </c>
      <c r="AU248" s="224" t="s">
        <v>79</v>
      </c>
      <c r="AY248" s="223" t="s">
        <v>128</v>
      </c>
      <c r="BK248" s="225">
        <f>BK249</f>
        <v>0</v>
      </c>
    </row>
    <row r="249" s="2" customFormat="1" ht="21.75" customHeight="1">
      <c r="A249" s="40"/>
      <c r="B249" s="41"/>
      <c r="C249" s="228" t="s">
        <v>390</v>
      </c>
      <c r="D249" s="228" t="s">
        <v>130</v>
      </c>
      <c r="E249" s="229" t="s">
        <v>443</v>
      </c>
      <c r="F249" s="230" t="s">
        <v>444</v>
      </c>
      <c r="G249" s="231" t="s">
        <v>224</v>
      </c>
      <c r="H249" s="232">
        <v>132.40100000000001</v>
      </c>
      <c r="I249" s="233"/>
      <c r="J249" s="234">
        <f>ROUND(I249*H249,2)</f>
        <v>0</v>
      </c>
      <c r="K249" s="230" t="s">
        <v>134</v>
      </c>
      <c r="L249" s="46"/>
      <c r="M249" s="298" t="s">
        <v>19</v>
      </c>
      <c r="N249" s="299" t="s">
        <v>43</v>
      </c>
      <c r="O249" s="300"/>
      <c r="P249" s="301">
        <f>O249*H249</f>
        <v>0</v>
      </c>
      <c r="Q249" s="301">
        <v>0</v>
      </c>
      <c r="R249" s="301">
        <f>Q249*H249</f>
        <v>0</v>
      </c>
      <c r="S249" s="301">
        <v>0</v>
      </c>
      <c r="T249" s="302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39" t="s">
        <v>135</v>
      </c>
      <c r="AT249" s="239" t="s">
        <v>130</v>
      </c>
      <c r="AU249" s="239" t="s">
        <v>81</v>
      </c>
      <c r="AY249" s="19" t="s">
        <v>128</v>
      </c>
      <c r="BE249" s="240">
        <f>IF(N249="základní",J249,0)</f>
        <v>0</v>
      </c>
      <c r="BF249" s="240">
        <f>IF(N249="snížená",J249,0)</f>
        <v>0</v>
      </c>
      <c r="BG249" s="240">
        <f>IF(N249="zákl. přenesená",J249,0)</f>
        <v>0</v>
      </c>
      <c r="BH249" s="240">
        <f>IF(N249="sníž. přenesená",J249,0)</f>
        <v>0</v>
      </c>
      <c r="BI249" s="240">
        <f>IF(N249="nulová",J249,0)</f>
        <v>0</v>
      </c>
      <c r="BJ249" s="19" t="s">
        <v>79</v>
      </c>
      <c r="BK249" s="240">
        <f>ROUND(I249*H249,2)</f>
        <v>0</v>
      </c>
      <c r="BL249" s="19" t="s">
        <v>135</v>
      </c>
      <c r="BM249" s="239" t="s">
        <v>544</v>
      </c>
    </row>
    <row r="250" s="2" customFormat="1" ht="6.96" customHeight="1">
      <c r="A250" s="40"/>
      <c r="B250" s="61"/>
      <c r="C250" s="62"/>
      <c r="D250" s="62"/>
      <c r="E250" s="62"/>
      <c r="F250" s="62"/>
      <c r="G250" s="62"/>
      <c r="H250" s="62"/>
      <c r="I250" s="177"/>
      <c r="J250" s="62"/>
      <c r="K250" s="62"/>
      <c r="L250" s="46"/>
      <c r="M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</row>
  </sheetData>
  <sheetProtection sheet="1" autoFilter="0" formatColumns="0" formatRows="0" objects="1" scenarios="1" spinCount="100000" saltValue="OIrfI0ySg1cqtByKkQLcBxyR7z2Dy0bJJ/T+MGEGFDhvVZXn4Mj3F4nTbXA9BV1ncrMOQzl+FOnpZ4xN4+CzWA==" hashValue="MXjT0t0K9N/LLKORre3Anla6z67DHhDdBRD9vZubsNDQufzMxSLOp0wZN9lfyTKVTP0gkhvaRDsIFWOAZeYweQ==" algorithmName="SHA-512" password="CC35"/>
  <autoFilter ref="C92:K2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81</v>
      </c>
    </row>
    <row r="4" s="1" customFormat="1" ht="24.96" customHeight="1">
      <c r="B4" s="22"/>
      <c r="D4" s="144" t="s">
        <v>97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Břeclav - parkoviště Na Valtické</v>
      </c>
      <c r="F7" s="146"/>
      <c r="G7" s="146"/>
      <c r="H7" s="146"/>
      <c r="I7" s="140"/>
      <c r="L7" s="22"/>
    </row>
    <row r="8" s="1" customFormat="1" ht="12" customHeight="1">
      <c r="B8" s="22"/>
      <c r="D8" s="146" t="s">
        <v>98</v>
      </c>
      <c r="I8" s="140"/>
      <c r="L8" s="22"/>
    </row>
    <row r="9" s="2" customFormat="1" ht="16.5" customHeight="1">
      <c r="A9" s="40"/>
      <c r="B9" s="46"/>
      <c r="C9" s="40"/>
      <c r="D9" s="40"/>
      <c r="E9" s="147" t="s">
        <v>545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100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545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19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51" t="s">
        <v>23</v>
      </c>
      <c r="J14" s="152" t="str">
        <f>'Rekapitulace stavby'!AN8</f>
        <v>14. 1. 2020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8"/>
      <c r="J15" s="40"/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51" t="s">
        <v>26</v>
      </c>
      <c r="J16" s="135" t="s">
        <v>19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51" t="s">
        <v>28</v>
      </c>
      <c r="J17" s="135" t="s">
        <v>19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29</v>
      </c>
      <c r="E19" s="40"/>
      <c r="F19" s="40"/>
      <c r="G19" s="40"/>
      <c r="H19" s="40"/>
      <c r="I19" s="151" t="s">
        <v>26</v>
      </c>
      <c r="J19" s="35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51" t="s">
        <v>28</v>
      </c>
      <c r="J20" s="35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31</v>
      </c>
      <c r="E22" s="40"/>
      <c r="F22" s="40"/>
      <c r="G22" s="40"/>
      <c r="H22" s="40"/>
      <c r="I22" s="151" t="s">
        <v>26</v>
      </c>
      <c r="J22" s="135" t="str">
        <f>IF('Rekapitulace stavby'!AN16="","",'Rekapitulace stavby'!AN16)</f>
        <v/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51" t="s">
        <v>28</v>
      </c>
      <c r="J23" s="135" t="str">
        <f>IF('Rekapitulace stavby'!AN17="","",'Rekapitulace stavby'!AN17)</f>
        <v/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34</v>
      </c>
      <c r="E25" s="40"/>
      <c r="F25" s="40"/>
      <c r="G25" s="40"/>
      <c r="H25" s="40"/>
      <c r="I25" s="151" t="s">
        <v>26</v>
      </c>
      <c r="J25" s="135" t="s">
        <v>19</v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51" t="s">
        <v>28</v>
      </c>
      <c r="J26" s="135" t="s">
        <v>19</v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36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3"/>
      <c r="B29" s="154"/>
      <c r="C29" s="153"/>
      <c r="D29" s="153"/>
      <c r="E29" s="155" t="s">
        <v>19</v>
      </c>
      <c r="F29" s="155"/>
      <c r="G29" s="155"/>
      <c r="H29" s="155"/>
      <c r="I29" s="156"/>
      <c r="J29" s="153"/>
      <c r="K29" s="153"/>
      <c r="L29" s="157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0" t="s">
        <v>38</v>
      </c>
      <c r="E32" s="40"/>
      <c r="F32" s="40"/>
      <c r="G32" s="40"/>
      <c r="H32" s="40"/>
      <c r="I32" s="148"/>
      <c r="J32" s="161">
        <f>ROUND(J92,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8"/>
      <c r="E33" s="158"/>
      <c r="F33" s="158"/>
      <c r="G33" s="158"/>
      <c r="H33" s="158"/>
      <c r="I33" s="159"/>
      <c r="J33" s="158"/>
      <c r="K33" s="158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2" t="s">
        <v>40</v>
      </c>
      <c r="G34" s="40"/>
      <c r="H34" s="40"/>
      <c r="I34" s="163" t="s">
        <v>39</v>
      </c>
      <c r="J34" s="162" t="s">
        <v>41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42</v>
      </c>
      <c r="E35" s="146" t="s">
        <v>43</v>
      </c>
      <c r="F35" s="165">
        <f>ROUND((SUM(BE92:BE147)),  2)</f>
        <v>0</v>
      </c>
      <c r="G35" s="40"/>
      <c r="H35" s="40"/>
      <c r="I35" s="166">
        <v>0.20999999999999999</v>
      </c>
      <c r="J35" s="165">
        <f>ROUND(((SUM(BE92:BE147))*I35),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44</v>
      </c>
      <c r="F36" s="165">
        <f>ROUND((SUM(BF92:BF147)),  2)</f>
        <v>0</v>
      </c>
      <c r="G36" s="40"/>
      <c r="H36" s="40"/>
      <c r="I36" s="166">
        <v>0.14999999999999999</v>
      </c>
      <c r="J36" s="165">
        <f>ROUND(((SUM(BF92:BF147))*I36),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45</v>
      </c>
      <c r="F37" s="165">
        <f>ROUND((SUM(BG92:BG147)),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46</v>
      </c>
      <c r="F38" s="165">
        <f>ROUND((SUM(BH92:BH147)),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47</v>
      </c>
      <c r="F39" s="165">
        <f>ROUND((SUM(BI92:BI147)),  2)</f>
        <v>0</v>
      </c>
      <c r="G39" s="40"/>
      <c r="H39" s="40"/>
      <c r="I39" s="166">
        <v>0</v>
      </c>
      <c r="J39" s="165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48</v>
      </c>
      <c r="E41" s="169"/>
      <c r="F41" s="169"/>
      <c r="G41" s="170" t="s">
        <v>49</v>
      </c>
      <c r="H41" s="171" t="s">
        <v>50</v>
      </c>
      <c r="I41" s="172"/>
      <c r="J41" s="173">
        <f>SUM(J32:J39)</f>
        <v>0</v>
      </c>
      <c r="K41" s="174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5"/>
      <c r="C42" s="176"/>
      <c r="D42" s="176"/>
      <c r="E42" s="176"/>
      <c r="F42" s="176"/>
      <c r="G42" s="176"/>
      <c r="H42" s="176"/>
      <c r="I42" s="177"/>
      <c r="J42" s="176"/>
      <c r="K42" s="176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8"/>
      <c r="C46" s="179"/>
      <c r="D46" s="179"/>
      <c r="E46" s="179"/>
      <c r="F46" s="179"/>
      <c r="G46" s="179"/>
      <c r="H46" s="179"/>
      <c r="I46" s="180"/>
      <c r="J46" s="179"/>
      <c r="K46" s="179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101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1" t="str">
        <f>E7</f>
        <v>Břeclav - parkoviště Na Valtické</v>
      </c>
      <c r="F50" s="34"/>
      <c r="G50" s="34"/>
      <c r="H50" s="34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98</v>
      </c>
      <c r="D51" s="24"/>
      <c r="E51" s="24"/>
      <c r="F51" s="24"/>
      <c r="G51" s="24"/>
      <c r="H51" s="24"/>
      <c r="I51" s="140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81" t="s">
        <v>545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100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103 - Příčný práh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Břeclav</v>
      </c>
      <c r="G56" s="42"/>
      <c r="H56" s="42"/>
      <c r="I56" s="151" t="s">
        <v>23</v>
      </c>
      <c r="J56" s="74" t="str">
        <f>IF(J14="","",J14)</f>
        <v>14. 1. 2020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Břeclav</v>
      </c>
      <c r="G58" s="42"/>
      <c r="H58" s="42"/>
      <c r="I58" s="151" t="s">
        <v>31</v>
      </c>
      <c r="J58" s="38" t="str">
        <f>E23</f>
        <v xml:space="preserve"> 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151" t="s">
        <v>34</v>
      </c>
      <c r="J59" s="38" t="str">
        <f>E26</f>
        <v>ViaDesigne s.r.o.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2" t="s">
        <v>102</v>
      </c>
      <c r="D61" s="183"/>
      <c r="E61" s="183"/>
      <c r="F61" s="183"/>
      <c r="G61" s="183"/>
      <c r="H61" s="183"/>
      <c r="I61" s="184"/>
      <c r="J61" s="185" t="s">
        <v>103</v>
      </c>
      <c r="K61" s="183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6" t="s">
        <v>70</v>
      </c>
      <c r="D63" s="42"/>
      <c r="E63" s="42"/>
      <c r="F63" s="42"/>
      <c r="G63" s="42"/>
      <c r="H63" s="42"/>
      <c r="I63" s="148"/>
      <c r="J63" s="104">
        <f>J92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104</v>
      </c>
    </row>
    <row r="64" s="9" customFormat="1" ht="24.96" customHeight="1">
      <c r="A64" s="9"/>
      <c r="B64" s="187"/>
      <c r="C64" s="188"/>
      <c r="D64" s="189" t="s">
        <v>105</v>
      </c>
      <c r="E64" s="190"/>
      <c r="F64" s="190"/>
      <c r="G64" s="190"/>
      <c r="H64" s="190"/>
      <c r="I64" s="191"/>
      <c r="J64" s="192">
        <f>J93</f>
        <v>0</v>
      </c>
      <c r="K64" s="188"/>
      <c r="L64" s="19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4"/>
      <c r="C65" s="127"/>
      <c r="D65" s="195" t="s">
        <v>106</v>
      </c>
      <c r="E65" s="196"/>
      <c r="F65" s="196"/>
      <c r="G65" s="196"/>
      <c r="H65" s="196"/>
      <c r="I65" s="197"/>
      <c r="J65" s="198">
        <f>J94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4"/>
      <c r="C66" s="127"/>
      <c r="D66" s="195" t="s">
        <v>107</v>
      </c>
      <c r="E66" s="196"/>
      <c r="F66" s="196"/>
      <c r="G66" s="196"/>
      <c r="H66" s="196"/>
      <c r="I66" s="197"/>
      <c r="J66" s="198">
        <f>J101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4"/>
      <c r="C67" s="127"/>
      <c r="D67" s="195" t="s">
        <v>108</v>
      </c>
      <c r="E67" s="196"/>
      <c r="F67" s="196"/>
      <c r="G67" s="196"/>
      <c r="H67" s="196"/>
      <c r="I67" s="197"/>
      <c r="J67" s="198">
        <f>J105</f>
        <v>0</v>
      </c>
      <c r="K67" s="127"/>
      <c r="L67" s="19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4"/>
      <c r="C68" s="127"/>
      <c r="D68" s="195" t="s">
        <v>110</v>
      </c>
      <c r="E68" s="196"/>
      <c r="F68" s="196"/>
      <c r="G68" s="196"/>
      <c r="H68" s="196"/>
      <c r="I68" s="197"/>
      <c r="J68" s="198">
        <f>J111</f>
        <v>0</v>
      </c>
      <c r="K68" s="127"/>
      <c r="L68" s="19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4"/>
      <c r="C69" s="127"/>
      <c r="D69" s="195" t="s">
        <v>111</v>
      </c>
      <c r="E69" s="196"/>
      <c r="F69" s="196"/>
      <c r="G69" s="196"/>
      <c r="H69" s="196"/>
      <c r="I69" s="197"/>
      <c r="J69" s="198">
        <f>J127</f>
        <v>0</v>
      </c>
      <c r="K69" s="127"/>
      <c r="L69" s="19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4"/>
      <c r="C70" s="127"/>
      <c r="D70" s="195" t="s">
        <v>112</v>
      </c>
      <c r="E70" s="196"/>
      <c r="F70" s="196"/>
      <c r="G70" s="196"/>
      <c r="H70" s="196"/>
      <c r="I70" s="197"/>
      <c r="J70" s="198">
        <f>J146</f>
        <v>0</v>
      </c>
      <c r="K70" s="127"/>
      <c r="L70" s="19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148"/>
      <c r="J71" s="42"/>
      <c r="K71" s="42"/>
      <c r="L71" s="14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177"/>
      <c r="J72" s="62"/>
      <c r="K72" s="62"/>
      <c r="L72" s="14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180"/>
      <c r="J76" s="64"/>
      <c r="K76" s="64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113</v>
      </c>
      <c r="D77" s="42"/>
      <c r="E77" s="42"/>
      <c r="F77" s="42"/>
      <c r="G77" s="42"/>
      <c r="H77" s="42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48"/>
      <c r="J78" s="42"/>
      <c r="K78" s="42"/>
      <c r="L78" s="14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81" t="str">
        <f>E7</f>
        <v>Břeclav - parkoviště Na Valtické</v>
      </c>
      <c r="F80" s="34"/>
      <c r="G80" s="34"/>
      <c r="H80" s="34"/>
      <c r="I80" s="148"/>
      <c r="J80" s="42"/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3"/>
      <c r="C81" s="34" t="s">
        <v>98</v>
      </c>
      <c r="D81" s="24"/>
      <c r="E81" s="24"/>
      <c r="F81" s="24"/>
      <c r="G81" s="24"/>
      <c r="H81" s="24"/>
      <c r="I81" s="140"/>
      <c r="J81" s="24"/>
      <c r="K81" s="24"/>
      <c r="L81" s="22"/>
    </row>
    <row r="82" s="2" customFormat="1" ht="16.5" customHeight="1">
      <c r="A82" s="40"/>
      <c r="B82" s="41"/>
      <c r="C82" s="42"/>
      <c r="D82" s="42"/>
      <c r="E82" s="181" t="s">
        <v>545</v>
      </c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100</v>
      </c>
      <c r="D83" s="42"/>
      <c r="E83" s="42"/>
      <c r="F83" s="42"/>
      <c r="G83" s="42"/>
      <c r="H83" s="42"/>
      <c r="I83" s="148"/>
      <c r="J83" s="42"/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SO 103 - Příčný práh</v>
      </c>
      <c r="F84" s="42"/>
      <c r="G84" s="42"/>
      <c r="H84" s="42"/>
      <c r="I84" s="148"/>
      <c r="J84" s="42"/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148"/>
      <c r="J85" s="42"/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F14</f>
        <v>Břeclav</v>
      </c>
      <c r="G86" s="42"/>
      <c r="H86" s="42"/>
      <c r="I86" s="151" t="s">
        <v>23</v>
      </c>
      <c r="J86" s="74" t="str">
        <f>IF(J14="","",J14)</f>
        <v>14. 1. 2020</v>
      </c>
      <c r="K86" s="42"/>
      <c r="L86" s="14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148"/>
      <c r="J87" s="42"/>
      <c r="K87" s="42"/>
      <c r="L87" s="14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E17</f>
        <v>Město Břeclav</v>
      </c>
      <c r="G88" s="42"/>
      <c r="H88" s="42"/>
      <c r="I88" s="151" t="s">
        <v>31</v>
      </c>
      <c r="J88" s="38" t="str">
        <f>E23</f>
        <v xml:space="preserve"> </v>
      </c>
      <c r="K88" s="42"/>
      <c r="L88" s="14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IF(E20="","",E20)</f>
        <v>Vyplň údaj</v>
      </c>
      <c r="G89" s="42"/>
      <c r="H89" s="42"/>
      <c r="I89" s="151" t="s">
        <v>34</v>
      </c>
      <c r="J89" s="38" t="str">
        <f>E26</f>
        <v>ViaDesigne s.r.o.</v>
      </c>
      <c r="K89" s="42"/>
      <c r="L89" s="14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148"/>
      <c r="J90" s="42"/>
      <c r="K90" s="42"/>
      <c r="L90" s="14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200"/>
      <c r="B91" s="201"/>
      <c r="C91" s="202" t="s">
        <v>114</v>
      </c>
      <c r="D91" s="203" t="s">
        <v>57</v>
      </c>
      <c r="E91" s="203" t="s">
        <v>53</v>
      </c>
      <c r="F91" s="203" t="s">
        <v>54</v>
      </c>
      <c r="G91" s="203" t="s">
        <v>115</v>
      </c>
      <c r="H91" s="203" t="s">
        <v>116</v>
      </c>
      <c r="I91" s="204" t="s">
        <v>117</v>
      </c>
      <c r="J91" s="203" t="s">
        <v>103</v>
      </c>
      <c r="K91" s="205" t="s">
        <v>118</v>
      </c>
      <c r="L91" s="206"/>
      <c r="M91" s="94" t="s">
        <v>19</v>
      </c>
      <c r="N91" s="95" t="s">
        <v>42</v>
      </c>
      <c r="O91" s="95" t="s">
        <v>119</v>
      </c>
      <c r="P91" s="95" t="s">
        <v>120</v>
      </c>
      <c r="Q91" s="95" t="s">
        <v>121</v>
      </c>
      <c r="R91" s="95" t="s">
        <v>122</v>
      </c>
      <c r="S91" s="95" t="s">
        <v>123</v>
      </c>
      <c r="T91" s="96" t="s">
        <v>124</v>
      </c>
      <c r="U91" s="200"/>
      <c r="V91" s="200"/>
      <c r="W91" s="200"/>
      <c r="X91" s="200"/>
      <c r="Y91" s="200"/>
      <c r="Z91" s="200"/>
      <c r="AA91" s="200"/>
      <c r="AB91" s="200"/>
      <c r="AC91" s="200"/>
      <c r="AD91" s="200"/>
      <c r="AE91" s="200"/>
    </row>
    <row r="92" s="2" customFormat="1" ht="22.8" customHeight="1">
      <c r="A92" s="40"/>
      <c r="B92" s="41"/>
      <c r="C92" s="101" t="s">
        <v>125</v>
      </c>
      <c r="D92" s="42"/>
      <c r="E92" s="42"/>
      <c r="F92" s="42"/>
      <c r="G92" s="42"/>
      <c r="H92" s="42"/>
      <c r="I92" s="148"/>
      <c r="J92" s="207">
        <f>BK92</f>
        <v>0</v>
      </c>
      <c r="K92" s="42"/>
      <c r="L92" s="46"/>
      <c r="M92" s="97"/>
      <c r="N92" s="208"/>
      <c r="O92" s="98"/>
      <c r="P92" s="209">
        <f>P93</f>
        <v>0</v>
      </c>
      <c r="Q92" s="98"/>
      <c r="R92" s="209">
        <f>R93</f>
        <v>11.751780499999999</v>
      </c>
      <c r="S92" s="98"/>
      <c r="T92" s="210">
        <f>T93</f>
        <v>9.7263000000000002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71</v>
      </c>
      <c r="AU92" s="19" t="s">
        <v>104</v>
      </c>
      <c r="BK92" s="211">
        <f>BK93</f>
        <v>0</v>
      </c>
    </row>
    <row r="93" s="12" customFormat="1" ht="25.92" customHeight="1">
      <c r="A93" s="12"/>
      <c r="B93" s="212"/>
      <c r="C93" s="213"/>
      <c r="D93" s="214" t="s">
        <v>71</v>
      </c>
      <c r="E93" s="215" t="s">
        <v>126</v>
      </c>
      <c r="F93" s="215" t="s">
        <v>127</v>
      </c>
      <c r="G93" s="213"/>
      <c r="H93" s="213"/>
      <c r="I93" s="216"/>
      <c r="J93" s="217">
        <f>BK93</f>
        <v>0</v>
      </c>
      <c r="K93" s="213"/>
      <c r="L93" s="218"/>
      <c r="M93" s="219"/>
      <c r="N93" s="220"/>
      <c r="O93" s="220"/>
      <c r="P93" s="221">
        <f>P94+P101+P105+P111+P127+P146</f>
        <v>0</v>
      </c>
      <c r="Q93" s="220"/>
      <c r="R93" s="221">
        <f>R94+R101+R105+R111+R127+R146</f>
        <v>11.751780499999999</v>
      </c>
      <c r="S93" s="220"/>
      <c r="T93" s="222">
        <f>T94+T101+T105+T111+T127+T146</f>
        <v>9.7263000000000002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23" t="s">
        <v>79</v>
      </c>
      <c r="AT93" s="224" t="s">
        <v>71</v>
      </c>
      <c r="AU93" s="224" t="s">
        <v>72</v>
      </c>
      <c r="AY93" s="223" t="s">
        <v>128</v>
      </c>
      <c r="BK93" s="225">
        <f>BK94+BK101+BK105+BK111+BK127+BK146</f>
        <v>0</v>
      </c>
    </row>
    <row r="94" s="12" customFormat="1" ht="22.8" customHeight="1">
      <c r="A94" s="12"/>
      <c r="B94" s="212"/>
      <c r="C94" s="213"/>
      <c r="D94" s="214" t="s">
        <v>71</v>
      </c>
      <c r="E94" s="226" t="s">
        <v>79</v>
      </c>
      <c r="F94" s="226" t="s">
        <v>129</v>
      </c>
      <c r="G94" s="213"/>
      <c r="H94" s="213"/>
      <c r="I94" s="216"/>
      <c r="J94" s="227">
        <f>BK94</f>
        <v>0</v>
      </c>
      <c r="K94" s="213"/>
      <c r="L94" s="218"/>
      <c r="M94" s="219"/>
      <c r="N94" s="220"/>
      <c r="O94" s="220"/>
      <c r="P94" s="221">
        <f>SUM(P95:P100)</f>
        <v>0</v>
      </c>
      <c r="Q94" s="220"/>
      <c r="R94" s="221">
        <f>SUM(R95:R100)</f>
        <v>0</v>
      </c>
      <c r="S94" s="220"/>
      <c r="T94" s="222">
        <f>SUM(T95:T100)</f>
        <v>9.7263000000000002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23" t="s">
        <v>79</v>
      </c>
      <c r="AT94" s="224" t="s">
        <v>71</v>
      </c>
      <c r="AU94" s="224" t="s">
        <v>79</v>
      </c>
      <c r="AY94" s="223" t="s">
        <v>128</v>
      </c>
      <c r="BK94" s="225">
        <f>SUM(BK95:BK100)</f>
        <v>0</v>
      </c>
    </row>
    <row r="95" s="2" customFormat="1" ht="33" customHeight="1">
      <c r="A95" s="40"/>
      <c r="B95" s="41"/>
      <c r="C95" s="228" t="s">
        <v>79</v>
      </c>
      <c r="D95" s="228" t="s">
        <v>130</v>
      </c>
      <c r="E95" s="229" t="s">
        <v>170</v>
      </c>
      <c r="F95" s="230" t="s">
        <v>171</v>
      </c>
      <c r="G95" s="231" t="s">
        <v>133</v>
      </c>
      <c r="H95" s="232">
        <v>16.050000000000001</v>
      </c>
      <c r="I95" s="233"/>
      <c r="J95" s="234">
        <f>ROUND(I95*H95,2)</f>
        <v>0</v>
      </c>
      <c r="K95" s="230" t="s">
        <v>134</v>
      </c>
      <c r="L95" s="46"/>
      <c r="M95" s="235" t="s">
        <v>19</v>
      </c>
      <c r="N95" s="236" t="s">
        <v>43</v>
      </c>
      <c r="O95" s="86"/>
      <c r="P95" s="237">
        <f>O95*H95</f>
        <v>0</v>
      </c>
      <c r="Q95" s="237">
        <v>0</v>
      </c>
      <c r="R95" s="237">
        <f>Q95*H95</f>
        <v>0</v>
      </c>
      <c r="S95" s="237">
        <v>0.28999999999999998</v>
      </c>
      <c r="T95" s="238">
        <f>S95*H95</f>
        <v>4.6544999999999996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9" t="s">
        <v>135</v>
      </c>
      <c r="AT95" s="239" t="s">
        <v>130</v>
      </c>
      <c r="AU95" s="239" t="s">
        <v>81</v>
      </c>
      <c r="AY95" s="19" t="s">
        <v>128</v>
      </c>
      <c r="BE95" s="240">
        <f>IF(N95="základní",J95,0)</f>
        <v>0</v>
      </c>
      <c r="BF95" s="240">
        <f>IF(N95="snížená",J95,0)</f>
        <v>0</v>
      </c>
      <c r="BG95" s="240">
        <f>IF(N95="zákl. přenesená",J95,0)</f>
        <v>0</v>
      </c>
      <c r="BH95" s="240">
        <f>IF(N95="sníž. přenesená",J95,0)</f>
        <v>0</v>
      </c>
      <c r="BI95" s="240">
        <f>IF(N95="nulová",J95,0)</f>
        <v>0</v>
      </c>
      <c r="BJ95" s="19" t="s">
        <v>79</v>
      </c>
      <c r="BK95" s="240">
        <f>ROUND(I95*H95,2)</f>
        <v>0</v>
      </c>
      <c r="BL95" s="19" t="s">
        <v>135</v>
      </c>
      <c r="BM95" s="239" t="s">
        <v>546</v>
      </c>
    </row>
    <row r="96" s="2" customFormat="1">
      <c r="A96" s="40"/>
      <c r="B96" s="41"/>
      <c r="C96" s="42"/>
      <c r="D96" s="241" t="s">
        <v>137</v>
      </c>
      <c r="E96" s="42"/>
      <c r="F96" s="242" t="s">
        <v>167</v>
      </c>
      <c r="G96" s="42"/>
      <c r="H96" s="42"/>
      <c r="I96" s="148"/>
      <c r="J96" s="42"/>
      <c r="K96" s="42"/>
      <c r="L96" s="46"/>
      <c r="M96" s="243"/>
      <c r="N96" s="24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137</v>
      </c>
      <c r="AU96" s="19" t="s">
        <v>81</v>
      </c>
    </row>
    <row r="97" s="13" customFormat="1">
      <c r="A97" s="13"/>
      <c r="B97" s="245"/>
      <c r="C97" s="246"/>
      <c r="D97" s="241" t="s">
        <v>141</v>
      </c>
      <c r="E97" s="247" t="s">
        <v>19</v>
      </c>
      <c r="F97" s="248" t="s">
        <v>547</v>
      </c>
      <c r="G97" s="246"/>
      <c r="H97" s="249">
        <v>16.050000000000001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55" t="s">
        <v>141</v>
      </c>
      <c r="AU97" s="255" t="s">
        <v>81</v>
      </c>
      <c r="AV97" s="13" t="s">
        <v>81</v>
      </c>
      <c r="AW97" s="13" t="s">
        <v>33</v>
      </c>
      <c r="AX97" s="13" t="s">
        <v>79</v>
      </c>
      <c r="AY97" s="255" t="s">
        <v>128</v>
      </c>
    </row>
    <row r="98" s="2" customFormat="1" ht="21.75" customHeight="1">
      <c r="A98" s="40"/>
      <c r="B98" s="41"/>
      <c r="C98" s="228" t="s">
        <v>81</v>
      </c>
      <c r="D98" s="228" t="s">
        <v>130</v>
      </c>
      <c r="E98" s="229" t="s">
        <v>548</v>
      </c>
      <c r="F98" s="230" t="s">
        <v>549</v>
      </c>
      <c r="G98" s="231" t="s">
        <v>133</v>
      </c>
      <c r="H98" s="232">
        <v>16.050000000000001</v>
      </c>
      <c r="I98" s="233"/>
      <c r="J98" s="234">
        <f>ROUND(I98*H98,2)</f>
        <v>0</v>
      </c>
      <c r="K98" s="230" t="s">
        <v>134</v>
      </c>
      <c r="L98" s="46"/>
      <c r="M98" s="235" t="s">
        <v>19</v>
      </c>
      <c r="N98" s="236" t="s">
        <v>43</v>
      </c>
      <c r="O98" s="86"/>
      <c r="P98" s="237">
        <f>O98*H98</f>
        <v>0</v>
      </c>
      <c r="Q98" s="237">
        <v>0</v>
      </c>
      <c r="R98" s="237">
        <f>Q98*H98</f>
        <v>0</v>
      </c>
      <c r="S98" s="237">
        <v>0.316</v>
      </c>
      <c r="T98" s="238">
        <f>S98*H98</f>
        <v>5.0718000000000005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9" t="s">
        <v>135</v>
      </c>
      <c r="AT98" s="239" t="s">
        <v>130</v>
      </c>
      <c r="AU98" s="239" t="s">
        <v>81</v>
      </c>
      <c r="AY98" s="19" t="s">
        <v>128</v>
      </c>
      <c r="BE98" s="240">
        <f>IF(N98="základní",J98,0)</f>
        <v>0</v>
      </c>
      <c r="BF98" s="240">
        <f>IF(N98="snížená",J98,0)</f>
        <v>0</v>
      </c>
      <c r="BG98" s="240">
        <f>IF(N98="zákl. přenesená",J98,0)</f>
        <v>0</v>
      </c>
      <c r="BH98" s="240">
        <f>IF(N98="sníž. přenesená",J98,0)</f>
        <v>0</v>
      </c>
      <c r="BI98" s="240">
        <f>IF(N98="nulová",J98,0)</f>
        <v>0</v>
      </c>
      <c r="BJ98" s="19" t="s">
        <v>79</v>
      </c>
      <c r="BK98" s="240">
        <f>ROUND(I98*H98,2)</f>
        <v>0</v>
      </c>
      <c r="BL98" s="19" t="s">
        <v>135</v>
      </c>
      <c r="BM98" s="239" t="s">
        <v>550</v>
      </c>
    </row>
    <row r="99" s="2" customFormat="1">
      <c r="A99" s="40"/>
      <c r="B99" s="41"/>
      <c r="C99" s="42"/>
      <c r="D99" s="241" t="s">
        <v>137</v>
      </c>
      <c r="E99" s="42"/>
      <c r="F99" s="242" t="s">
        <v>167</v>
      </c>
      <c r="G99" s="42"/>
      <c r="H99" s="42"/>
      <c r="I99" s="148"/>
      <c r="J99" s="42"/>
      <c r="K99" s="42"/>
      <c r="L99" s="46"/>
      <c r="M99" s="243"/>
      <c r="N99" s="244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137</v>
      </c>
      <c r="AU99" s="19" t="s">
        <v>81</v>
      </c>
    </row>
    <row r="100" s="13" customFormat="1">
      <c r="A100" s="13"/>
      <c r="B100" s="245"/>
      <c r="C100" s="246"/>
      <c r="D100" s="241" t="s">
        <v>141</v>
      </c>
      <c r="E100" s="247" t="s">
        <v>19</v>
      </c>
      <c r="F100" s="248" t="s">
        <v>551</v>
      </c>
      <c r="G100" s="246"/>
      <c r="H100" s="249">
        <v>16.050000000000001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5" t="s">
        <v>141</v>
      </c>
      <c r="AU100" s="255" t="s">
        <v>81</v>
      </c>
      <c r="AV100" s="13" t="s">
        <v>81</v>
      </c>
      <c r="AW100" s="13" t="s">
        <v>33</v>
      </c>
      <c r="AX100" s="13" t="s">
        <v>79</v>
      </c>
      <c r="AY100" s="255" t="s">
        <v>128</v>
      </c>
    </row>
    <row r="101" s="12" customFormat="1" ht="22.8" customHeight="1">
      <c r="A101" s="12"/>
      <c r="B101" s="212"/>
      <c r="C101" s="213"/>
      <c r="D101" s="214" t="s">
        <v>71</v>
      </c>
      <c r="E101" s="226" t="s">
        <v>81</v>
      </c>
      <c r="F101" s="226" t="s">
        <v>259</v>
      </c>
      <c r="G101" s="213"/>
      <c r="H101" s="213"/>
      <c r="I101" s="216"/>
      <c r="J101" s="227">
        <f>BK101</f>
        <v>0</v>
      </c>
      <c r="K101" s="213"/>
      <c r="L101" s="218"/>
      <c r="M101" s="219"/>
      <c r="N101" s="220"/>
      <c r="O101" s="220"/>
      <c r="P101" s="221">
        <f>SUM(P102:P104)</f>
        <v>0</v>
      </c>
      <c r="Q101" s="220"/>
      <c r="R101" s="221">
        <f>SUM(R102:R104)</f>
        <v>7.4825344999999999</v>
      </c>
      <c r="S101" s="220"/>
      <c r="T101" s="222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23" t="s">
        <v>79</v>
      </c>
      <c r="AT101" s="224" t="s">
        <v>71</v>
      </c>
      <c r="AU101" s="224" t="s">
        <v>79</v>
      </c>
      <c r="AY101" s="223" t="s">
        <v>128</v>
      </c>
      <c r="BK101" s="225">
        <f>SUM(BK102:BK104)</f>
        <v>0</v>
      </c>
    </row>
    <row r="102" s="2" customFormat="1" ht="16.5" customHeight="1">
      <c r="A102" s="40"/>
      <c r="B102" s="41"/>
      <c r="C102" s="228" t="s">
        <v>148</v>
      </c>
      <c r="D102" s="228" t="s">
        <v>130</v>
      </c>
      <c r="E102" s="229" t="s">
        <v>552</v>
      </c>
      <c r="F102" s="230" t="s">
        <v>553</v>
      </c>
      <c r="G102" s="231" t="s">
        <v>187</v>
      </c>
      <c r="H102" s="232">
        <v>3.0499999999999998</v>
      </c>
      <c r="I102" s="233"/>
      <c r="J102" s="234">
        <f>ROUND(I102*H102,2)</f>
        <v>0</v>
      </c>
      <c r="K102" s="230" t="s">
        <v>134</v>
      </c>
      <c r="L102" s="46"/>
      <c r="M102" s="235" t="s">
        <v>19</v>
      </c>
      <c r="N102" s="236" t="s">
        <v>43</v>
      </c>
      <c r="O102" s="86"/>
      <c r="P102" s="237">
        <f>O102*H102</f>
        <v>0</v>
      </c>
      <c r="Q102" s="237">
        <v>2.45329</v>
      </c>
      <c r="R102" s="237">
        <f>Q102*H102</f>
        <v>7.4825344999999999</v>
      </c>
      <c r="S102" s="237">
        <v>0</v>
      </c>
      <c r="T102" s="23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9" t="s">
        <v>135</v>
      </c>
      <c r="AT102" s="239" t="s">
        <v>130</v>
      </c>
      <c r="AU102" s="239" t="s">
        <v>81</v>
      </c>
      <c r="AY102" s="19" t="s">
        <v>128</v>
      </c>
      <c r="BE102" s="240">
        <f>IF(N102="základní",J102,0)</f>
        <v>0</v>
      </c>
      <c r="BF102" s="240">
        <f>IF(N102="snížená",J102,0)</f>
        <v>0</v>
      </c>
      <c r="BG102" s="240">
        <f>IF(N102="zákl. přenesená",J102,0)</f>
        <v>0</v>
      </c>
      <c r="BH102" s="240">
        <f>IF(N102="sníž. přenesená",J102,0)</f>
        <v>0</v>
      </c>
      <c r="BI102" s="240">
        <f>IF(N102="nulová",J102,0)</f>
        <v>0</v>
      </c>
      <c r="BJ102" s="19" t="s">
        <v>79</v>
      </c>
      <c r="BK102" s="240">
        <f>ROUND(I102*H102,2)</f>
        <v>0</v>
      </c>
      <c r="BL102" s="19" t="s">
        <v>135</v>
      </c>
      <c r="BM102" s="239" t="s">
        <v>554</v>
      </c>
    </row>
    <row r="103" s="2" customFormat="1">
      <c r="A103" s="40"/>
      <c r="B103" s="41"/>
      <c r="C103" s="42"/>
      <c r="D103" s="241" t="s">
        <v>137</v>
      </c>
      <c r="E103" s="42"/>
      <c r="F103" s="242" t="s">
        <v>555</v>
      </c>
      <c r="G103" s="42"/>
      <c r="H103" s="42"/>
      <c r="I103" s="148"/>
      <c r="J103" s="42"/>
      <c r="K103" s="42"/>
      <c r="L103" s="46"/>
      <c r="M103" s="243"/>
      <c r="N103" s="24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137</v>
      </c>
      <c r="AU103" s="19" t="s">
        <v>81</v>
      </c>
    </row>
    <row r="104" s="13" customFormat="1">
      <c r="A104" s="13"/>
      <c r="B104" s="245"/>
      <c r="C104" s="246"/>
      <c r="D104" s="241" t="s">
        <v>141</v>
      </c>
      <c r="E104" s="247" t="s">
        <v>19</v>
      </c>
      <c r="F104" s="248" t="s">
        <v>556</v>
      </c>
      <c r="G104" s="246"/>
      <c r="H104" s="249">
        <v>3.0499999999999998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5" t="s">
        <v>141</v>
      </c>
      <c r="AU104" s="255" t="s">
        <v>81</v>
      </c>
      <c r="AV104" s="13" t="s">
        <v>81</v>
      </c>
      <c r="AW104" s="13" t="s">
        <v>33</v>
      </c>
      <c r="AX104" s="13" t="s">
        <v>79</v>
      </c>
      <c r="AY104" s="255" t="s">
        <v>128</v>
      </c>
    </row>
    <row r="105" s="12" customFormat="1" ht="22.8" customHeight="1">
      <c r="A105" s="12"/>
      <c r="B105" s="212"/>
      <c r="C105" s="213"/>
      <c r="D105" s="214" t="s">
        <v>71</v>
      </c>
      <c r="E105" s="226" t="s">
        <v>158</v>
      </c>
      <c r="F105" s="226" t="s">
        <v>270</v>
      </c>
      <c r="G105" s="213"/>
      <c r="H105" s="213"/>
      <c r="I105" s="216"/>
      <c r="J105" s="227">
        <f>BK105</f>
        <v>0</v>
      </c>
      <c r="K105" s="213"/>
      <c r="L105" s="218"/>
      <c r="M105" s="219"/>
      <c r="N105" s="220"/>
      <c r="O105" s="220"/>
      <c r="P105" s="221">
        <f>SUM(P106:P110)</f>
        <v>0</v>
      </c>
      <c r="Q105" s="220"/>
      <c r="R105" s="221">
        <f>SUM(R106:R110)</f>
        <v>4.2559784999999994</v>
      </c>
      <c r="S105" s="220"/>
      <c r="T105" s="222">
        <f>SUM(T106:T110)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23" t="s">
        <v>79</v>
      </c>
      <c r="AT105" s="224" t="s">
        <v>71</v>
      </c>
      <c r="AU105" s="224" t="s">
        <v>79</v>
      </c>
      <c r="AY105" s="223" t="s">
        <v>128</v>
      </c>
      <c r="BK105" s="225">
        <f>SUM(BK106:BK110)</f>
        <v>0</v>
      </c>
    </row>
    <row r="106" s="2" customFormat="1" ht="33" customHeight="1">
      <c r="A106" s="40"/>
      <c r="B106" s="41"/>
      <c r="C106" s="228" t="s">
        <v>135</v>
      </c>
      <c r="D106" s="228" t="s">
        <v>130</v>
      </c>
      <c r="E106" s="229" t="s">
        <v>557</v>
      </c>
      <c r="F106" s="230" t="s">
        <v>558</v>
      </c>
      <c r="G106" s="231" t="s">
        <v>133</v>
      </c>
      <c r="H106" s="232">
        <v>16.050000000000001</v>
      </c>
      <c r="I106" s="233"/>
      <c r="J106" s="234">
        <f>ROUND(I106*H106,2)</f>
        <v>0</v>
      </c>
      <c r="K106" s="230" t="s">
        <v>134</v>
      </c>
      <c r="L106" s="46"/>
      <c r="M106" s="235" t="s">
        <v>19</v>
      </c>
      <c r="N106" s="236" t="s">
        <v>43</v>
      </c>
      <c r="O106" s="86"/>
      <c r="P106" s="237">
        <f>O106*H106</f>
        <v>0</v>
      </c>
      <c r="Q106" s="237">
        <v>0.085650000000000004</v>
      </c>
      <c r="R106" s="237">
        <f>Q106*H106</f>
        <v>1.3746825</v>
      </c>
      <c r="S106" s="237">
        <v>0</v>
      </c>
      <c r="T106" s="23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9" t="s">
        <v>135</v>
      </c>
      <c r="AT106" s="239" t="s">
        <v>130</v>
      </c>
      <c r="AU106" s="239" t="s">
        <v>81</v>
      </c>
      <c r="AY106" s="19" t="s">
        <v>128</v>
      </c>
      <c r="BE106" s="240">
        <f>IF(N106="základní",J106,0)</f>
        <v>0</v>
      </c>
      <c r="BF106" s="240">
        <f>IF(N106="snížená",J106,0)</f>
        <v>0</v>
      </c>
      <c r="BG106" s="240">
        <f>IF(N106="zákl. přenesená",J106,0)</f>
        <v>0</v>
      </c>
      <c r="BH106" s="240">
        <f>IF(N106="sníž. přenesená",J106,0)</f>
        <v>0</v>
      </c>
      <c r="BI106" s="240">
        <f>IF(N106="nulová",J106,0)</f>
        <v>0</v>
      </c>
      <c r="BJ106" s="19" t="s">
        <v>79</v>
      </c>
      <c r="BK106" s="240">
        <f>ROUND(I106*H106,2)</f>
        <v>0</v>
      </c>
      <c r="BL106" s="19" t="s">
        <v>135</v>
      </c>
      <c r="BM106" s="239" t="s">
        <v>559</v>
      </c>
    </row>
    <row r="107" s="2" customFormat="1">
      <c r="A107" s="40"/>
      <c r="B107" s="41"/>
      <c r="C107" s="42"/>
      <c r="D107" s="241" t="s">
        <v>137</v>
      </c>
      <c r="E107" s="42"/>
      <c r="F107" s="242" t="s">
        <v>560</v>
      </c>
      <c r="G107" s="42"/>
      <c r="H107" s="42"/>
      <c r="I107" s="148"/>
      <c r="J107" s="42"/>
      <c r="K107" s="42"/>
      <c r="L107" s="46"/>
      <c r="M107" s="243"/>
      <c r="N107" s="244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137</v>
      </c>
      <c r="AU107" s="19" t="s">
        <v>81</v>
      </c>
    </row>
    <row r="108" s="13" customFormat="1">
      <c r="A108" s="13"/>
      <c r="B108" s="245"/>
      <c r="C108" s="246"/>
      <c r="D108" s="241" t="s">
        <v>141</v>
      </c>
      <c r="E108" s="247" t="s">
        <v>19</v>
      </c>
      <c r="F108" s="248" t="s">
        <v>561</v>
      </c>
      <c r="G108" s="246"/>
      <c r="H108" s="249">
        <v>16.050000000000001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5" t="s">
        <v>141</v>
      </c>
      <c r="AU108" s="255" t="s">
        <v>81</v>
      </c>
      <c r="AV108" s="13" t="s">
        <v>81</v>
      </c>
      <c r="AW108" s="13" t="s">
        <v>33</v>
      </c>
      <c r="AX108" s="13" t="s">
        <v>79</v>
      </c>
      <c r="AY108" s="255" t="s">
        <v>128</v>
      </c>
    </row>
    <row r="109" s="2" customFormat="1" ht="16.5" customHeight="1">
      <c r="A109" s="40"/>
      <c r="B109" s="41"/>
      <c r="C109" s="267" t="s">
        <v>158</v>
      </c>
      <c r="D109" s="267" t="s">
        <v>247</v>
      </c>
      <c r="E109" s="268" t="s">
        <v>562</v>
      </c>
      <c r="F109" s="269" t="s">
        <v>563</v>
      </c>
      <c r="G109" s="270" t="s">
        <v>133</v>
      </c>
      <c r="H109" s="271">
        <v>16.370999999999999</v>
      </c>
      <c r="I109" s="272"/>
      <c r="J109" s="273">
        <f>ROUND(I109*H109,2)</f>
        <v>0</v>
      </c>
      <c r="K109" s="269" t="s">
        <v>134</v>
      </c>
      <c r="L109" s="274"/>
      <c r="M109" s="275" t="s">
        <v>19</v>
      </c>
      <c r="N109" s="276" t="s">
        <v>43</v>
      </c>
      <c r="O109" s="86"/>
      <c r="P109" s="237">
        <f>O109*H109</f>
        <v>0</v>
      </c>
      <c r="Q109" s="237">
        <v>0.17599999999999999</v>
      </c>
      <c r="R109" s="237">
        <f>Q109*H109</f>
        <v>2.8812959999999994</v>
      </c>
      <c r="S109" s="237">
        <v>0</v>
      </c>
      <c r="T109" s="23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9" t="s">
        <v>176</v>
      </c>
      <c r="AT109" s="239" t="s">
        <v>247</v>
      </c>
      <c r="AU109" s="239" t="s">
        <v>81</v>
      </c>
      <c r="AY109" s="19" t="s">
        <v>128</v>
      </c>
      <c r="BE109" s="240">
        <f>IF(N109="základní",J109,0)</f>
        <v>0</v>
      </c>
      <c r="BF109" s="240">
        <f>IF(N109="snížená",J109,0)</f>
        <v>0</v>
      </c>
      <c r="BG109" s="240">
        <f>IF(N109="zákl. přenesená",J109,0)</f>
        <v>0</v>
      </c>
      <c r="BH109" s="240">
        <f>IF(N109="sníž. přenesená",J109,0)</f>
        <v>0</v>
      </c>
      <c r="BI109" s="240">
        <f>IF(N109="nulová",J109,0)</f>
        <v>0</v>
      </c>
      <c r="BJ109" s="19" t="s">
        <v>79</v>
      </c>
      <c r="BK109" s="240">
        <f>ROUND(I109*H109,2)</f>
        <v>0</v>
      </c>
      <c r="BL109" s="19" t="s">
        <v>135</v>
      </c>
      <c r="BM109" s="239" t="s">
        <v>564</v>
      </c>
    </row>
    <row r="110" s="13" customFormat="1">
      <c r="A110" s="13"/>
      <c r="B110" s="245"/>
      <c r="C110" s="246"/>
      <c r="D110" s="241" t="s">
        <v>141</v>
      </c>
      <c r="E110" s="247" t="s">
        <v>19</v>
      </c>
      <c r="F110" s="248" t="s">
        <v>565</v>
      </c>
      <c r="G110" s="246"/>
      <c r="H110" s="249">
        <v>16.370999999999999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5" t="s">
        <v>141</v>
      </c>
      <c r="AU110" s="255" t="s">
        <v>81</v>
      </c>
      <c r="AV110" s="13" t="s">
        <v>81</v>
      </c>
      <c r="AW110" s="13" t="s">
        <v>33</v>
      </c>
      <c r="AX110" s="13" t="s">
        <v>79</v>
      </c>
      <c r="AY110" s="255" t="s">
        <v>128</v>
      </c>
    </row>
    <row r="111" s="12" customFormat="1" ht="22.8" customHeight="1">
      <c r="A111" s="12"/>
      <c r="B111" s="212"/>
      <c r="C111" s="213"/>
      <c r="D111" s="214" t="s">
        <v>71</v>
      </c>
      <c r="E111" s="226" t="s">
        <v>184</v>
      </c>
      <c r="F111" s="226" t="s">
        <v>314</v>
      </c>
      <c r="G111" s="213"/>
      <c r="H111" s="213"/>
      <c r="I111" s="216"/>
      <c r="J111" s="227">
        <f>BK111</f>
        <v>0</v>
      </c>
      <c r="K111" s="213"/>
      <c r="L111" s="218"/>
      <c r="M111" s="219"/>
      <c r="N111" s="220"/>
      <c r="O111" s="220"/>
      <c r="P111" s="221">
        <f>SUM(P112:P126)</f>
        <v>0</v>
      </c>
      <c r="Q111" s="220"/>
      <c r="R111" s="221">
        <f>SUM(R112:R126)</f>
        <v>0.013267499999999998</v>
      </c>
      <c r="S111" s="220"/>
      <c r="T111" s="222">
        <f>SUM(T112:T126)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23" t="s">
        <v>79</v>
      </c>
      <c r="AT111" s="224" t="s">
        <v>71</v>
      </c>
      <c r="AU111" s="224" t="s">
        <v>79</v>
      </c>
      <c r="AY111" s="223" t="s">
        <v>128</v>
      </c>
      <c r="BK111" s="225">
        <f>SUM(BK112:BK126)</f>
        <v>0</v>
      </c>
    </row>
    <row r="112" s="2" customFormat="1" ht="16.5" customHeight="1">
      <c r="A112" s="40"/>
      <c r="B112" s="41"/>
      <c r="C112" s="228" t="s">
        <v>163</v>
      </c>
      <c r="D112" s="228" t="s">
        <v>130</v>
      </c>
      <c r="E112" s="229" t="s">
        <v>566</v>
      </c>
      <c r="F112" s="230" t="s">
        <v>567</v>
      </c>
      <c r="G112" s="231" t="s">
        <v>179</v>
      </c>
      <c r="H112" s="232">
        <v>10.369999999999999</v>
      </c>
      <c r="I112" s="233"/>
      <c r="J112" s="234">
        <f>ROUND(I112*H112,2)</f>
        <v>0</v>
      </c>
      <c r="K112" s="230" t="s">
        <v>134</v>
      </c>
      <c r="L112" s="46"/>
      <c r="M112" s="235" t="s">
        <v>19</v>
      </c>
      <c r="N112" s="236" t="s">
        <v>43</v>
      </c>
      <c r="O112" s="86"/>
      <c r="P112" s="237">
        <f>O112*H112</f>
        <v>0</v>
      </c>
      <c r="Q112" s="237">
        <v>0.00064999999999999997</v>
      </c>
      <c r="R112" s="237">
        <f>Q112*H112</f>
        <v>0.0067404999999999991</v>
      </c>
      <c r="S112" s="237">
        <v>0</v>
      </c>
      <c r="T112" s="23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9" t="s">
        <v>135</v>
      </c>
      <c r="AT112" s="239" t="s">
        <v>130</v>
      </c>
      <c r="AU112" s="239" t="s">
        <v>81</v>
      </c>
      <c r="AY112" s="19" t="s">
        <v>128</v>
      </c>
      <c r="BE112" s="240">
        <f>IF(N112="základní",J112,0)</f>
        <v>0</v>
      </c>
      <c r="BF112" s="240">
        <f>IF(N112="snížená",J112,0)</f>
        <v>0</v>
      </c>
      <c r="BG112" s="240">
        <f>IF(N112="zákl. přenesená",J112,0)</f>
        <v>0</v>
      </c>
      <c r="BH112" s="240">
        <f>IF(N112="sníž. přenesená",J112,0)</f>
        <v>0</v>
      </c>
      <c r="BI112" s="240">
        <f>IF(N112="nulová",J112,0)</f>
        <v>0</v>
      </c>
      <c r="BJ112" s="19" t="s">
        <v>79</v>
      </c>
      <c r="BK112" s="240">
        <f>ROUND(I112*H112,2)</f>
        <v>0</v>
      </c>
      <c r="BL112" s="19" t="s">
        <v>135</v>
      </c>
      <c r="BM112" s="239" t="s">
        <v>568</v>
      </c>
    </row>
    <row r="113" s="2" customFormat="1">
      <c r="A113" s="40"/>
      <c r="B113" s="41"/>
      <c r="C113" s="42"/>
      <c r="D113" s="241" t="s">
        <v>137</v>
      </c>
      <c r="E113" s="42"/>
      <c r="F113" s="242" t="s">
        <v>569</v>
      </c>
      <c r="G113" s="42"/>
      <c r="H113" s="42"/>
      <c r="I113" s="148"/>
      <c r="J113" s="42"/>
      <c r="K113" s="42"/>
      <c r="L113" s="46"/>
      <c r="M113" s="243"/>
      <c r="N113" s="244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137</v>
      </c>
      <c r="AU113" s="19" t="s">
        <v>81</v>
      </c>
    </row>
    <row r="114" s="13" customFormat="1">
      <c r="A114" s="13"/>
      <c r="B114" s="245"/>
      <c r="C114" s="246"/>
      <c r="D114" s="241" t="s">
        <v>141</v>
      </c>
      <c r="E114" s="247" t="s">
        <v>19</v>
      </c>
      <c r="F114" s="248" t="s">
        <v>570</v>
      </c>
      <c r="G114" s="246"/>
      <c r="H114" s="249">
        <v>10.369999999999999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5" t="s">
        <v>141</v>
      </c>
      <c r="AU114" s="255" t="s">
        <v>81</v>
      </c>
      <c r="AV114" s="13" t="s">
        <v>81</v>
      </c>
      <c r="AW114" s="13" t="s">
        <v>33</v>
      </c>
      <c r="AX114" s="13" t="s">
        <v>79</v>
      </c>
      <c r="AY114" s="255" t="s">
        <v>128</v>
      </c>
    </row>
    <row r="115" s="2" customFormat="1" ht="21.75" customHeight="1">
      <c r="A115" s="40"/>
      <c r="B115" s="41"/>
      <c r="C115" s="228" t="s">
        <v>169</v>
      </c>
      <c r="D115" s="228" t="s">
        <v>130</v>
      </c>
      <c r="E115" s="229" t="s">
        <v>334</v>
      </c>
      <c r="F115" s="230" t="s">
        <v>335</v>
      </c>
      <c r="G115" s="231" t="s">
        <v>179</v>
      </c>
      <c r="H115" s="232">
        <v>10.369999999999999</v>
      </c>
      <c r="I115" s="233"/>
      <c r="J115" s="234">
        <f>ROUND(I115*H115,2)</f>
        <v>0</v>
      </c>
      <c r="K115" s="230" t="s">
        <v>134</v>
      </c>
      <c r="L115" s="46"/>
      <c r="M115" s="235" t="s">
        <v>19</v>
      </c>
      <c r="N115" s="236" t="s">
        <v>43</v>
      </c>
      <c r="O115" s="86"/>
      <c r="P115" s="237">
        <f>O115*H115</f>
        <v>0</v>
      </c>
      <c r="Q115" s="237">
        <v>0</v>
      </c>
      <c r="R115" s="237">
        <f>Q115*H115</f>
        <v>0</v>
      </c>
      <c r="S115" s="237">
        <v>0</v>
      </c>
      <c r="T115" s="23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9" t="s">
        <v>135</v>
      </c>
      <c r="AT115" s="239" t="s">
        <v>130</v>
      </c>
      <c r="AU115" s="239" t="s">
        <v>81</v>
      </c>
      <c r="AY115" s="19" t="s">
        <v>128</v>
      </c>
      <c r="BE115" s="240">
        <f>IF(N115="základní",J115,0)</f>
        <v>0</v>
      </c>
      <c r="BF115" s="240">
        <f>IF(N115="snížená",J115,0)</f>
        <v>0</v>
      </c>
      <c r="BG115" s="240">
        <f>IF(N115="zákl. přenesená",J115,0)</f>
        <v>0</v>
      </c>
      <c r="BH115" s="240">
        <f>IF(N115="sníž. přenesená",J115,0)</f>
        <v>0</v>
      </c>
      <c r="BI115" s="240">
        <f>IF(N115="nulová",J115,0)</f>
        <v>0</v>
      </c>
      <c r="BJ115" s="19" t="s">
        <v>79</v>
      </c>
      <c r="BK115" s="240">
        <f>ROUND(I115*H115,2)</f>
        <v>0</v>
      </c>
      <c r="BL115" s="19" t="s">
        <v>135</v>
      </c>
      <c r="BM115" s="239" t="s">
        <v>571</v>
      </c>
    </row>
    <row r="116" s="2" customFormat="1">
      <c r="A116" s="40"/>
      <c r="B116" s="41"/>
      <c r="C116" s="42"/>
      <c r="D116" s="241" t="s">
        <v>137</v>
      </c>
      <c r="E116" s="42"/>
      <c r="F116" s="242" t="s">
        <v>337</v>
      </c>
      <c r="G116" s="42"/>
      <c r="H116" s="42"/>
      <c r="I116" s="148"/>
      <c r="J116" s="42"/>
      <c r="K116" s="42"/>
      <c r="L116" s="46"/>
      <c r="M116" s="243"/>
      <c r="N116" s="244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137</v>
      </c>
      <c r="AU116" s="19" t="s">
        <v>81</v>
      </c>
    </row>
    <row r="117" s="13" customFormat="1">
      <c r="A117" s="13"/>
      <c r="B117" s="245"/>
      <c r="C117" s="246"/>
      <c r="D117" s="241" t="s">
        <v>141</v>
      </c>
      <c r="E117" s="247" t="s">
        <v>19</v>
      </c>
      <c r="F117" s="248" t="s">
        <v>570</v>
      </c>
      <c r="G117" s="246"/>
      <c r="H117" s="249">
        <v>10.369999999999999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5" t="s">
        <v>141</v>
      </c>
      <c r="AU117" s="255" t="s">
        <v>81</v>
      </c>
      <c r="AV117" s="13" t="s">
        <v>81</v>
      </c>
      <c r="AW117" s="13" t="s">
        <v>33</v>
      </c>
      <c r="AX117" s="13" t="s">
        <v>79</v>
      </c>
      <c r="AY117" s="255" t="s">
        <v>128</v>
      </c>
    </row>
    <row r="118" s="2" customFormat="1" ht="21.75" customHeight="1">
      <c r="A118" s="40"/>
      <c r="B118" s="41"/>
      <c r="C118" s="228" t="s">
        <v>176</v>
      </c>
      <c r="D118" s="228" t="s">
        <v>130</v>
      </c>
      <c r="E118" s="229" t="s">
        <v>572</v>
      </c>
      <c r="F118" s="230" t="s">
        <v>573</v>
      </c>
      <c r="G118" s="231" t="s">
        <v>179</v>
      </c>
      <c r="H118" s="232">
        <v>10.699999999999999</v>
      </c>
      <c r="I118" s="233"/>
      <c r="J118" s="234">
        <f>ROUND(I118*H118,2)</f>
        <v>0</v>
      </c>
      <c r="K118" s="230" t="s">
        <v>134</v>
      </c>
      <c r="L118" s="46"/>
      <c r="M118" s="235" t="s">
        <v>19</v>
      </c>
      <c r="N118" s="236" t="s">
        <v>43</v>
      </c>
      <c r="O118" s="86"/>
      <c r="P118" s="237">
        <f>O118*H118</f>
        <v>0</v>
      </c>
      <c r="Q118" s="237">
        <v>0.00060999999999999997</v>
      </c>
      <c r="R118" s="237">
        <f>Q118*H118</f>
        <v>0.0065269999999999989</v>
      </c>
      <c r="S118" s="237">
        <v>0</v>
      </c>
      <c r="T118" s="23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9" t="s">
        <v>135</v>
      </c>
      <c r="AT118" s="239" t="s">
        <v>130</v>
      </c>
      <c r="AU118" s="239" t="s">
        <v>81</v>
      </c>
      <c r="AY118" s="19" t="s">
        <v>128</v>
      </c>
      <c r="BE118" s="240">
        <f>IF(N118="základní",J118,0)</f>
        <v>0</v>
      </c>
      <c r="BF118" s="240">
        <f>IF(N118="snížená",J118,0)</f>
        <v>0</v>
      </c>
      <c r="BG118" s="240">
        <f>IF(N118="zákl. přenesená",J118,0)</f>
        <v>0</v>
      </c>
      <c r="BH118" s="240">
        <f>IF(N118="sníž. přenesená",J118,0)</f>
        <v>0</v>
      </c>
      <c r="BI118" s="240">
        <f>IF(N118="nulová",J118,0)</f>
        <v>0</v>
      </c>
      <c r="BJ118" s="19" t="s">
        <v>79</v>
      </c>
      <c r="BK118" s="240">
        <f>ROUND(I118*H118,2)</f>
        <v>0</v>
      </c>
      <c r="BL118" s="19" t="s">
        <v>135</v>
      </c>
      <c r="BM118" s="239" t="s">
        <v>574</v>
      </c>
    </row>
    <row r="119" s="2" customFormat="1">
      <c r="A119" s="40"/>
      <c r="B119" s="41"/>
      <c r="C119" s="42"/>
      <c r="D119" s="241" t="s">
        <v>137</v>
      </c>
      <c r="E119" s="42"/>
      <c r="F119" s="242" t="s">
        <v>575</v>
      </c>
      <c r="G119" s="42"/>
      <c r="H119" s="42"/>
      <c r="I119" s="148"/>
      <c r="J119" s="42"/>
      <c r="K119" s="42"/>
      <c r="L119" s="46"/>
      <c r="M119" s="243"/>
      <c r="N119" s="244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137</v>
      </c>
      <c r="AU119" s="19" t="s">
        <v>81</v>
      </c>
    </row>
    <row r="120" s="13" customFormat="1">
      <c r="A120" s="13"/>
      <c r="B120" s="245"/>
      <c r="C120" s="246"/>
      <c r="D120" s="241" t="s">
        <v>141</v>
      </c>
      <c r="E120" s="247" t="s">
        <v>19</v>
      </c>
      <c r="F120" s="248" t="s">
        <v>576</v>
      </c>
      <c r="G120" s="246"/>
      <c r="H120" s="249">
        <v>10.699999999999999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5" t="s">
        <v>141</v>
      </c>
      <c r="AU120" s="255" t="s">
        <v>81</v>
      </c>
      <c r="AV120" s="13" t="s">
        <v>81</v>
      </c>
      <c r="AW120" s="13" t="s">
        <v>33</v>
      </c>
      <c r="AX120" s="13" t="s">
        <v>79</v>
      </c>
      <c r="AY120" s="255" t="s">
        <v>128</v>
      </c>
    </row>
    <row r="121" s="2" customFormat="1" ht="16.5" customHeight="1">
      <c r="A121" s="40"/>
      <c r="B121" s="41"/>
      <c r="C121" s="228" t="s">
        <v>184</v>
      </c>
      <c r="D121" s="228" t="s">
        <v>130</v>
      </c>
      <c r="E121" s="229" t="s">
        <v>380</v>
      </c>
      <c r="F121" s="230" t="s">
        <v>381</v>
      </c>
      <c r="G121" s="231" t="s">
        <v>179</v>
      </c>
      <c r="H121" s="232">
        <v>11</v>
      </c>
      <c r="I121" s="233"/>
      <c r="J121" s="234">
        <f>ROUND(I121*H121,2)</f>
        <v>0</v>
      </c>
      <c r="K121" s="230" t="s">
        <v>134</v>
      </c>
      <c r="L121" s="46"/>
      <c r="M121" s="235" t="s">
        <v>19</v>
      </c>
      <c r="N121" s="236" t="s">
        <v>43</v>
      </c>
      <c r="O121" s="86"/>
      <c r="P121" s="237">
        <f>O121*H121</f>
        <v>0</v>
      </c>
      <c r="Q121" s="237">
        <v>0</v>
      </c>
      <c r="R121" s="237">
        <f>Q121*H121</f>
        <v>0</v>
      </c>
      <c r="S121" s="237">
        <v>0</v>
      </c>
      <c r="T121" s="23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9" t="s">
        <v>135</v>
      </c>
      <c r="AT121" s="239" t="s">
        <v>130</v>
      </c>
      <c r="AU121" s="239" t="s">
        <v>81</v>
      </c>
      <c r="AY121" s="19" t="s">
        <v>128</v>
      </c>
      <c r="BE121" s="240">
        <f>IF(N121="základní",J121,0)</f>
        <v>0</v>
      </c>
      <c r="BF121" s="240">
        <f>IF(N121="snížená",J121,0)</f>
        <v>0</v>
      </c>
      <c r="BG121" s="240">
        <f>IF(N121="zákl. přenesená",J121,0)</f>
        <v>0</v>
      </c>
      <c r="BH121" s="240">
        <f>IF(N121="sníž. přenesená",J121,0)</f>
        <v>0</v>
      </c>
      <c r="BI121" s="240">
        <f>IF(N121="nulová",J121,0)</f>
        <v>0</v>
      </c>
      <c r="BJ121" s="19" t="s">
        <v>79</v>
      </c>
      <c r="BK121" s="240">
        <f>ROUND(I121*H121,2)</f>
        <v>0</v>
      </c>
      <c r="BL121" s="19" t="s">
        <v>135</v>
      </c>
      <c r="BM121" s="239" t="s">
        <v>577</v>
      </c>
    </row>
    <row r="122" s="2" customFormat="1">
      <c r="A122" s="40"/>
      <c r="B122" s="41"/>
      <c r="C122" s="42"/>
      <c r="D122" s="241" t="s">
        <v>137</v>
      </c>
      <c r="E122" s="42"/>
      <c r="F122" s="242" t="s">
        <v>383</v>
      </c>
      <c r="G122" s="42"/>
      <c r="H122" s="42"/>
      <c r="I122" s="148"/>
      <c r="J122" s="42"/>
      <c r="K122" s="42"/>
      <c r="L122" s="46"/>
      <c r="M122" s="243"/>
      <c r="N122" s="24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137</v>
      </c>
      <c r="AU122" s="19" t="s">
        <v>81</v>
      </c>
    </row>
    <row r="123" s="13" customFormat="1">
      <c r="A123" s="13"/>
      <c r="B123" s="245"/>
      <c r="C123" s="246"/>
      <c r="D123" s="241" t="s">
        <v>141</v>
      </c>
      <c r="E123" s="247" t="s">
        <v>19</v>
      </c>
      <c r="F123" s="248" t="s">
        <v>201</v>
      </c>
      <c r="G123" s="246"/>
      <c r="H123" s="249">
        <v>11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5" t="s">
        <v>141</v>
      </c>
      <c r="AU123" s="255" t="s">
        <v>81</v>
      </c>
      <c r="AV123" s="13" t="s">
        <v>81</v>
      </c>
      <c r="AW123" s="13" t="s">
        <v>33</v>
      </c>
      <c r="AX123" s="13" t="s">
        <v>79</v>
      </c>
      <c r="AY123" s="255" t="s">
        <v>128</v>
      </c>
    </row>
    <row r="124" s="2" customFormat="1" ht="16.5" customHeight="1">
      <c r="A124" s="40"/>
      <c r="B124" s="41"/>
      <c r="C124" s="228" t="s">
        <v>196</v>
      </c>
      <c r="D124" s="228" t="s">
        <v>130</v>
      </c>
      <c r="E124" s="229" t="s">
        <v>386</v>
      </c>
      <c r="F124" s="230" t="s">
        <v>387</v>
      </c>
      <c r="G124" s="231" t="s">
        <v>179</v>
      </c>
      <c r="H124" s="232">
        <v>5.3499999999999996</v>
      </c>
      <c r="I124" s="233"/>
      <c r="J124" s="234">
        <f>ROUND(I124*H124,2)</f>
        <v>0</v>
      </c>
      <c r="K124" s="230" t="s">
        <v>134</v>
      </c>
      <c r="L124" s="46"/>
      <c r="M124" s="235" t="s">
        <v>19</v>
      </c>
      <c r="N124" s="236" t="s">
        <v>43</v>
      </c>
      <c r="O124" s="86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9" t="s">
        <v>135</v>
      </c>
      <c r="AT124" s="239" t="s">
        <v>130</v>
      </c>
      <c r="AU124" s="239" t="s">
        <v>81</v>
      </c>
      <c r="AY124" s="19" t="s">
        <v>128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9" t="s">
        <v>79</v>
      </c>
      <c r="BK124" s="240">
        <f>ROUND(I124*H124,2)</f>
        <v>0</v>
      </c>
      <c r="BL124" s="19" t="s">
        <v>135</v>
      </c>
      <c r="BM124" s="239" t="s">
        <v>578</v>
      </c>
    </row>
    <row r="125" s="2" customFormat="1">
      <c r="A125" s="40"/>
      <c r="B125" s="41"/>
      <c r="C125" s="42"/>
      <c r="D125" s="241" t="s">
        <v>137</v>
      </c>
      <c r="E125" s="42"/>
      <c r="F125" s="242" t="s">
        <v>383</v>
      </c>
      <c r="G125" s="42"/>
      <c r="H125" s="42"/>
      <c r="I125" s="148"/>
      <c r="J125" s="42"/>
      <c r="K125" s="42"/>
      <c r="L125" s="46"/>
      <c r="M125" s="243"/>
      <c r="N125" s="244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137</v>
      </c>
      <c r="AU125" s="19" t="s">
        <v>81</v>
      </c>
    </row>
    <row r="126" s="13" customFormat="1">
      <c r="A126" s="13"/>
      <c r="B126" s="245"/>
      <c r="C126" s="246"/>
      <c r="D126" s="241" t="s">
        <v>141</v>
      </c>
      <c r="E126" s="247" t="s">
        <v>19</v>
      </c>
      <c r="F126" s="248" t="s">
        <v>579</v>
      </c>
      <c r="G126" s="246"/>
      <c r="H126" s="249">
        <v>5.3499999999999996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5" t="s">
        <v>141</v>
      </c>
      <c r="AU126" s="255" t="s">
        <v>81</v>
      </c>
      <c r="AV126" s="13" t="s">
        <v>81</v>
      </c>
      <c r="AW126" s="13" t="s">
        <v>33</v>
      </c>
      <c r="AX126" s="13" t="s">
        <v>79</v>
      </c>
      <c r="AY126" s="255" t="s">
        <v>128</v>
      </c>
    </row>
    <row r="127" s="12" customFormat="1" ht="22.8" customHeight="1">
      <c r="A127" s="12"/>
      <c r="B127" s="212"/>
      <c r="C127" s="213"/>
      <c r="D127" s="214" t="s">
        <v>71</v>
      </c>
      <c r="E127" s="226" t="s">
        <v>402</v>
      </c>
      <c r="F127" s="226" t="s">
        <v>403</v>
      </c>
      <c r="G127" s="213"/>
      <c r="H127" s="213"/>
      <c r="I127" s="216"/>
      <c r="J127" s="227">
        <f>BK127</f>
        <v>0</v>
      </c>
      <c r="K127" s="213"/>
      <c r="L127" s="218"/>
      <c r="M127" s="219"/>
      <c r="N127" s="220"/>
      <c r="O127" s="220"/>
      <c r="P127" s="221">
        <f>SUM(P128:P145)</f>
        <v>0</v>
      </c>
      <c r="Q127" s="220"/>
      <c r="R127" s="221">
        <f>SUM(R128:R145)</f>
        <v>0</v>
      </c>
      <c r="S127" s="220"/>
      <c r="T127" s="222">
        <f>SUM(T128:T145)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79</v>
      </c>
      <c r="AT127" s="224" t="s">
        <v>71</v>
      </c>
      <c r="AU127" s="224" t="s">
        <v>79</v>
      </c>
      <c r="AY127" s="223" t="s">
        <v>128</v>
      </c>
      <c r="BK127" s="225">
        <f>SUM(BK128:BK145)</f>
        <v>0</v>
      </c>
    </row>
    <row r="128" s="2" customFormat="1" ht="16.5" customHeight="1">
      <c r="A128" s="40"/>
      <c r="B128" s="41"/>
      <c r="C128" s="228" t="s">
        <v>201</v>
      </c>
      <c r="D128" s="228" t="s">
        <v>130</v>
      </c>
      <c r="E128" s="229" t="s">
        <v>405</v>
      </c>
      <c r="F128" s="230" t="s">
        <v>406</v>
      </c>
      <c r="G128" s="231" t="s">
        <v>224</v>
      </c>
      <c r="H128" s="232">
        <v>8.7949999999999999</v>
      </c>
      <c r="I128" s="233"/>
      <c r="J128" s="234">
        <f>ROUND(I128*H128,2)</f>
        <v>0</v>
      </c>
      <c r="K128" s="230" t="s">
        <v>134</v>
      </c>
      <c r="L128" s="46"/>
      <c r="M128" s="235" t="s">
        <v>19</v>
      </c>
      <c r="N128" s="236" t="s">
        <v>43</v>
      </c>
      <c r="O128" s="86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39" t="s">
        <v>135</v>
      </c>
      <c r="AT128" s="239" t="s">
        <v>130</v>
      </c>
      <c r="AU128" s="239" t="s">
        <v>81</v>
      </c>
      <c r="AY128" s="19" t="s">
        <v>128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9" t="s">
        <v>79</v>
      </c>
      <c r="BK128" s="240">
        <f>ROUND(I128*H128,2)</f>
        <v>0</v>
      </c>
      <c r="BL128" s="19" t="s">
        <v>135</v>
      </c>
      <c r="BM128" s="239" t="s">
        <v>580</v>
      </c>
    </row>
    <row r="129" s="2" customFormat="1">
      <c r="A129" s="40"/>
      <c r="B129" s="41"/>
      <c r="C129" s="42"/>
      <c r="D129" s="241" t="s">
        <v>137</v>
      </c>
      <c r="E129" s="42"/>
      <c r="F129" s="242" t="s">
        <v>408</v>
      </c>
      <c r="G129" s="42"/>
      <c r="H129" s="42"/>
      <c r="I129" s="148"/>
      <c r="J129" s="42"/>
      <c r="K129" s="42"/>
      <c r="L129" s="46"/>
      <c r="M129" s="243"/>
      <c r="N129" s="24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137</v>
      </c>
      <c r="AU129" s="19" t="s">
        <v>81</v>
      </c>
    </row>
    <row r="130" s="15" customFormat="1">
      <c r="A130" s="15"/>
      <c r="B130" s="277"/>
      <c r="C130" s="278"/>
      <c r="D130" s="241" t="s">
        <v>141</v>
      </c>
      <c r="E130" s="279" t="s">
        <v>19</v>
      </c>
      <c r="F130" s="280" t="s">
        <v>409</v>
      </c>
      <c r="G130" s="278"/>
      <c r="H130" s="279" t="s">
        <v>19</v>
      </c>
      <c r="I130" s="281"/>
      <c r="J130" s="278"/>
      <c r="K130" s="278"/>
      <c r="L130" s="282"/>
      <c r="M130" s="283"/>
      <c r="N130" s="284"/>
      <c r="O130" s="284"/>
      <c r="P130" s="284"/>
      <c r="Q130" s="284"/>
      <c r="R130" s="284"/>
      <c r="S130" s="284"/>
      <c r="T130" s="28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6" t="s">
        <v>141</v>
      </c>
      <c r="AU130" s="286" t="s">
        <v>81</v>
      </c>
      <c r="AV130" s="15" t="s">
        <v>79</v>
      </c>
      <c r="AW130" s="15" t="s">
        <v>33</v>
      </c>
      <c r="AX130" s="15" t="s">
        <v>72</v>
      </c>
      <c r="AY130" s="286" t="s">
        <v>128</v>
      </c>
    </row>
    <row r="131" s="13" customFormat="1">
      <c r="A131" s="13"/>
      <c r="B131" s="245"/>
      <c r="C131" s="246"/>
      <c r="D131" s="241" t="s">
        <v>141</v>
      </c>
      <c r="E131" s="247" t="s">
        <v>19</v>
      </c>
      <c r="F131" s="248" t="s">
        <v>581</v>
      </c>
      <c r="G131" s="246"/>
      <c r="H131" s="249">
        <v>4.173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5" t="s">
        <v>141</v>
      </c>
      <c r="AU131" s="255" t="s">
        <v>81</v>
      </c>
      <c r="AV131" s="13" t="s">
        <v>81</v>
      </c>
      <c r="AW131" s="13" t="s">
        <v>33</v>
      </c>
      <c r="AX131" s="13" t="s">
        <v>72</v>
      </c>
      <c r="AY131" s="255" t="s">
        <v>128</v>
      </c>
    </row>
    <row r="132" s="16" customFormat="1">
      <c r="A132" s="16"/>
      <c r="B132" s="287"/>
      <c r="C132" s="288"/>
      <c r="D132" s="241" t="s">
        <v>141</v>
      </c>
      <c r="E132" s="289" t="s">
        <v>19</v>
      </c>
      <c r="F132" s="290" t="s">
        <v>412</v>
      </c>
      <c r="G132" s="288"/>
      <c r="H132" s="291">
        <v>4.173</v>
      </c>
      <c r="I132" s="292"/>
      <c r="J132" s="288"/>
      <c r="K132" s="288"/>
      <c r="L132" s="293"/>
      <c r="M132" s="294"/>
      <c r="N132" s="295"/>
      <c r="O132" s="295"/>
      <c r="P132" s="295"/>
      <c r="Q132" s="295"/>
      <c r="R132" s="295"/>
      <c r="S132" s="295"/>
      <c r="T132" s="29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97" t="s">
        <v>141</v>
      </c>
      <c r="AU132" s="297" t="s">
        <v>81</v>
      </c>
      <c r="AV132" s="16" t="s">
        <v>148</v>
      </c>
      <c r="AW132" s="16" t="s">
        <v>33</v>
      </c>
      <c r="AX132" s="16" t="s">
        <v>72</v>
      </c>
      <c r="AY132" s="297" t="s">
        <v>128</v>
      </c>
    </row>
    <row r="133" s="15" customFormat="1">
      <c r="A133" s="15"/>
      <c r="B133" s="277"/>
      <c r="C133" s="278"/>
      <c r="D133" s="241" t="s">
        <v>141</v>
      </c>
      <c r="E133" s="279" t="s">
        <v>19</v>
      </c>
      <c r="F133" s="280" t="s">
        <v>418</v>
      </c>
      <c r="G133" s="278"/>
      <c r="H133" s="279" t="s">
        <v>19</v>
      </c>
      <c r="I133" s="281"/>
      <c r="J133" s="278"/>
      <c r="K133" s="278"/>
      <c r="L133" s="282"/>
      <c r="M133" s="283"/>
      <c r="N133" s="284"/>
      <c r="O133" s="284"/>
      <c r="P133" s="284"/>
      <c r="Q133" s="284"/>
      <c r="R133" s="284"/>
      <c r="S133" s="284"/>
      <c r="T133" s="28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86" t="s">
        <v>141</v>
      </c>
      <c r="AU133" s="286" t="s">
        <v>81</v>
      </c>
      <c r="AV133" s="15" t="s">
        <v>79</v>
      </c>
      <c r="AW133" s="15" t="s">
        <v>33</v>
      </c>
      <c r="AX133" s="15" t="s">
        <v>72</v>
      </c>
      <c r="AY133" s="286" t="s">
        <v>128</v>
      </c>
    </row>
    <row r="134" s="13" customFormat="1">
      <c r="A134" s="13"/>
      <c r="B134" s="245"/>
      <c r="C134" s="246"/>
      <c r="D134" s="241" t="s">
        <v>141</v>
      </c>
      <c r="E134" s="247" t="s">
        <v>19</v>
      </c>
      <c r="F134" s="248" t="s">
        <v>582</v>
      </c>
      <c r="G134" s="246"/>
      <c r="H134" s="249">
        <v>4.6219999999999999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141</v>
      </c>
      <c r="AU134" s="255" t="s">
        <v>81</v>
      </c>
      <c r="AV134" s="13" t="s">
        <v>81</v>
      </c>
      <c r="AW134" s="13" t="s">
        <v>33</v>
      </c>
      <c r="AX134" s="13" t="s">
        <v>72</v>
      </c>
      <c r="AY134" s="255" t="s">
        <v>128</v>
      </c>
    </row>
    <row r="135" s="16" customFormat="1">
      <c r="A135" s="16"/>
      <c r="B135" s="287"/>
      <c r="C135" s="288"/>
      <c r="D135" s="241" t="s">
        <v>141</v>
      </c>
      <c r="E135" s="289" t="s">
        <v>19</v>
      </c>
      <c r="F135" s="290" t="s">
        <v>412</v>
      </c>
      <c r="G135" s="288"/>
      <c r="H135" s="291">
        <v>4.6219999999999999</v>
      </c>
      <c r="I135" s="292"/>
      <c r="J135" s="288"/>
      <c r="K135" s="288"/>
      <c r="L135" s="293"/>
      <c r="M135" s="294"/>
      <c r="N135" s="295"/>
      <c r="O135" s="295"/>
      <c r="P135" s="295"/>
      <c r="Q135" s="295"/>
      <c r="R135" s="295"/>
      <c r="S135" s="295"/>
      <c r="T135" s="29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97" t="s">
        <v>141</v>
      </c>
      <c r="AU135" s="297" t="s">
        <v>81</v>
      </c>
      <c r="AV135" s="16" t="s">
        <v>148</v>
      </c>
      <c r="AW135" s="16" t="s">
        <v>33</v>
      </c>
      <c r="AX135" s="16" t="s">
        <v>72</v>
      </c>
      <c r="AY135" s="297" t="s">
        <v>128</v>
      </c>
    </row>
    <row r="136" s="14" customFormat="1">
      <c r="A136" s="14"/>
      <c r="B136" s="256"/>
      <c r="C136" s="257"/>
      <c r="D136" s="241" t="s">
        <v>141</v>
      </c>
      <c r="E136" s="258" t="s">
        <v>19</v>
      </c>
      <c r="F136" s="259" t="s">
        <v>175</v>
      </c>
      <c r="G136" s="257"/>
      <c r="H136" s="260">
        <v>8.7949999999999999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6" t="s">
        <v>141</v>
      </c>
      <c r="AU136" s="266" t="s">
        <v>81</v>
      </c>
      <c r="AV136" s="14" t="s">
        <v>135</v>
      </c>
      <c r="AW136" s="14" t="s">
        <v>33</v>
      </c>
      <c r="AX136" s="14" t="s">
        <v>79</v>
      </c>
      <c r="AY136" s="266" t="s">
        <v>128</v>
      </c>
    </row>
    <row r="137" s="2" customFormat="1" ht="21.75" customHeight="1">
      <c r="A137" s="40"/>
      <c r="B137" s="41"/>
      <c r="C137" s="228" t="s">
        <v>209</v>
      </c>
      <c r="D137" s="228" t="s">
        <v>130</v>
      </c>
      <c r="E137" s="229" t="s">
        <v>421</v>
      </c>
      <c r="F137" s="230" t="s">
        <v>422</v>
      </c>
      <c r="G137" s="231" t="s">
        <v>224</v>
      </c>
      <c r="H137" s="232">
        <v>228.66999999999999</v>
      </c>
      <c r="I137" s="233"/>
      <c r="J137" s="234">
        <f>ROUND(I137*H137,2)</f>
        <v>0</v>
      </c>
      <c r="K137" s="230" t="s">
        <v>134</v>
      </c>
      <c r="L137" s="46"/>
      <c r="M137" s="235" t="s">
        <v>19</v>
      </c>
      <c r="N137" s="236" t="s">
        <v>43</v>
      </c>
      <c r="O137" s="86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9" t="s">
        <v>135</v>
      </c>
      <c r="AT137" s="239" t="s">
        <v>130</v>
      </c>
      <c r="AU137" s="239" t="s">
        <v>81</v>
      </c>
      <c r="AY137" s="19" t="s">
        <v>128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9" t="s">
        <v>79</v>
      </c>
      <c r="BK137" s="240">
        <f>ROUND(I137*H137,2)</f>
        <v>0</v>
      </c>
      <c r="BL137" s="19" t="s">
        <v>135</v>
      </c>
      <c r="BM137" s="239" t="s">
        <v>583</v>
      </c>
    </row>
    <row r="138" s="2" customFormat="1">
      <c r="A138" s="40"/>
      <c r="B138" s="41"/>
      <c r="C138" s="42"/>
      <c r="D138" s="241" t="s">
        <v>137</v>
      </c>
      <c r="E138" s="42"/>
      <c r="F138" s="242" t="s">
        <v>408</v>
      </c>
      <c r="G138" s="42"/>
      <c r="H138" s="42"/>
      <c r="I138" s="148"/>
      <c r="J138" s="42"/>
      <c r="K138" s="42"/>
      <c r="L138" s="46"/>
      <c r="M138" s="243"/>
      <c r="N138" s="244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137</v>
      </c>
      <c r="AU138" s="19" t="s">
        <v>81</v>
      </c>
    </row>
    <row r="139" s="13" customFormat="1">
      <c r="A139" s="13"/>
      <c r="B139" s="245"/>
      <c r="C139" s="246"/>
      <c r="D139" s="241" t="s">
        <v>141</v>
      </c>
      <c r="E139" s="247" t="s">
        <v>19</v>
      </c>
      <c r="F139" s="248" t="s">
        <v>584</v>
      </c>
      <c r="G139" s="246"/>
      <c r="H139" s="249">
        <v>228.66999999999999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5" t="s">
        <v>141</v>
      </c>
      <c r="AU139" s="255" t="s">
        <v>81</v>
      </c>
      <c r="AV139" s="13" t="s">
        <v>81</v>
      </c>
      <c r="AW139" s="13" t="s">
        <v>33</v>
      </c>
      <c r="AX139" s="13" t="s">
        <v>79</v>
      </c>
      <c r="AY139" s="255" t="s">
        <v>128</v>
      </c>
    </row>
    <row r="140" s="2" customFormat="1" ht="21.75" customHeight="1">
      <c r="A140" s="40"/>
      <c r="B140" s="41"/>
      <c r="C140" s="228" t="s">
        <v>214</v>
      </c>
      <c r="D140" s="228" t="s">
        <v>130</v>
      </c>
      <c r="E140" s="229" t="s">
        <v>432</v>
      </c>
      <c r="F140" s="230" t="s">
        <v>433</v>
      </c>
      <c r="G140" s="231" t="s">
        <v>224</v>
      </c>
      <c r="H140" s="232">
        <v>4.6219999999999999</v>
      </c>
      <c r="I140" s="233"/>
      <c r="J140" s="234">
        <f>ROUND(I140*H140,2)</f>
        <v>0</v>
      </c>
      <c r="K140" s="230" t="s">
        <v>134</v>
      </c>
      <c r="L140" s="46"/>
      <c r="M140" s="235" t="s">
        <v>19</v>
      </c>
      <c r="N140" s="236" t="s">
        <v>43</v>
      </c>
      <c r="O140" s="86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39" t="s">
        <v>135</v>
      </c>
      <c r="AT140" s="239" t="s">
        <v>130</v>
      </c>
      <c r="AU140" s="239" t="s">
        <v>81</v>
      </c>
      <c r="AY140" s="19" t="s">
        <v>128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9" t="s">
        <v>79</v>
      </c>
      <c r="BK140" s="240">
        <f>ROUND(I140*H140,2)</f>
        <v>0</v>
      </c>
      <c r="BL140" s="19" t="s">
        <v>135</v>
      </c>
      <c r="BM140" s="239" t="s">
        <v>585</v>
      </c>
    </row>
    <row r="141" s="2" customFormat="1">
      <c r="A141" s="40"/>
      <c r="B141" s="41"/>
      <c r="C141" s="42"/>
      <c r="D141" s="241" t="s">
        <v>137</v>
      </c>
      <c r="E141" s="42"/>
      <c r="F141" s="242" t="s">
        <v>429</v>
      </c>
      <c r="G141" s="42"/>
      <c r="H141" s="42"/>
      <c r="I141" s="148"/>
      <c r="J141" s="42"/>
      <c r="K141" s="42"/>
      <c r="L141" s="46"/>
      <c r="M141" s="243"/>
      <c r="N141" s="244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137</v>
      </c>
      <c r="AU141" s="19" t="s">
        <v>81</v>
      </c>
    </row>
    <row r="142" s="13" customFormat="1">
      <c r="A142" s="13"/>
      <c r="B142" s="245"/>
      <c r="C142" s="246"/>
      <c r="D142" s="241" t="s">
        <v>141</v>
      </c>
      <c r="E142" s="247" t="s">
        <v>19</v>
      </c>
      <c r="F142" s="248" t="s">
        <v>586</v>
      </c>
      <c r="G142" s="246"/>
      <c r="H142" s="249">
        <v>4.6219999999999999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141</v>
      </c>
      <c r="AU142" s="255" t="s">
        <v>81</v>
      </c>
      <c r="AV142" s="13" t="s">
        <v>81</v>
      </c>
      <c r="AW142" s="13" t="s">
        <v>33</v>
      </c>
      <c r="AX142" s="13" t="s">
        <v>79</v>
      </c>
      <c r="AY142" s="255" t="s">
        <v>128</v>
      </c>
    </row>
    <row r="143" s="2" customFormat="1" ht="21.75" customHeight="1">
      <c r="A143" s="40"/>
      <c r="B143" s="41"/>
      <c r="C143" s="228" t="s">
        <v>221</v>
      </c>
      <c r="D143" s="228" t="s">
        <v>130</v>
      </c>
      <c r="E143" s="229" t="s">
        <v>437</v>
      </c>
      <c r="F143" s="230" t="s">
        <v>223</v>
      </c>
      <c r="G143" s="231" t="s">
        <v>224</v>
      </c>
      <c r="H143" s="232">
        <v>4.173</v>
      </c>
      <c r="I143" s="233"/>
      <c r="J143" s="234">
        <f>ROUND(I143*H143,2)</f>
        <v>0</v>
      </c>
      <c r="K143" s="230" t="s">
        <v>134</v>
      </c>
      <c r="L143" s="46"/>
      <c r="M143" s="235" t="s">
        <v>19</v>
      </c>
      <c r="N143" s="236" t="s">
        <v>43</v>
      </c>
      <c r="O143" s="86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9" t="s">
        <v>135</v>
      </c>
      <c r="AT143" s="239" t="s">
        <v>130</v>
      </c>
      <c r="AU143" s="239" t="s">
        <v>81</v>
      </c>
      <c r="AY143" s="19" t="s">
        <v>128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9" t="s">
        <v>79</v>
      </c>
      <c r="BK143" s="240">
        <f>ROUND(I143*H143,2)</f>
        <v>0</v>
      </c>
      <c r="BL143" s="19" t="s">
        <v>135</v>
      </c>
      <c r="BM143" s="239" t="s">
        <v>587</v>
      </c>
    </row>
    <row r="144" s="2" customFormat="1">
      <c r="A144" s="40"/>
      <c r="B144" s="41"/>
      <c r="C144" s="42"/>
      <c r="D144" s="241" t="s">
        <v>137</v>
      </c>
      <c r="E144" s="42"/>
      <c r="F144" s="242" t="s">
        <v>429</v>
      </c>
      <c r="G144" s="42"/>
      <c r="H144" s="42"/>
      <c r="I144" s="148"/>
      <c r="J144" s="42"/>
      <c r="K144" s="42"/>
      <c r="L144" s="46"/>
      <c r="M144" s="243"/>
      <c r="N144" s="244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137</v>
      </c>
      <c r="AU144" s="19" t="s">
        <v>81</v>
      </c>
    </row>
    <row r="145" s="13" customFormat="1">
      <c r="A145" s="13"/>
      <c r="B145" s="245"/>
      <c r="C145" s="246"/>
      <c r="D145" s="241" t="s">
        <v>141</v>
      </c>
      <c r="E145" s="247" t="s">
        <v>19</v>
      </c>
      <c r="F145" s="248" t="s">
        <v>588</v>
      </c>
      <c r="G145" s="246"/>
      <c r="H145" s="249">
        <v>4.173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5" t="s">
        <v>141</v>
      </c>
      <c r="AU145" s="255" t="s">
        <v>81</v>
      </c>
      <c r="AV145" s="13" t="s">
        <v>81</v>
      </c>
      <c r="AW145" s="13" t="s">
        <v>33</v>
      </c>
      <c r="AX145" s="13" t="s">
        <v>79</v>
      </c>
      <c r="AY145" s="255" t="s">
        <v>128</v>
      </c>
    </row>
    <row r="146" s="12" customFormat="1" ht="22.8" customHeight="1">
      <c r="A146" s="12"/>
      <c r="B146" s="212"/>
      <c r="C146" s="213"/>
      <c r="D146" s="214" t="s">
        <v>71</v>
      </c>
      <c r="E146" s="226" t="s">
        <v>440</v>
      </c>
      <c r="F146" s="226" t="s">
        <v>441</v>
      </c>
      <c r="G146" s="213"/>
      <c r="H146" s="213"/>
      <c r="I146" s="216"/>
      <c r="J146" s="227">
        <f>BK146</f>
        <v>0</v>
      </c>
      <c r="K146" s="213"/>
      <c r="L146" s="218"/>
      <c r="M146" s="219"/>
      <c r="N146" s="220"/>
      <c r="O146" s="220"/>
      <c r="P146" s="221">
        <f>P147</f>
        <v>0</v>
      </c>
      <c r="Q146" s="220"/>
      <c r="R146" s="221">
        <f>R147</f>
        <v>0</v>
      </c>
      <c r="S146" s="220"/>
      <c r="T146" s="222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3" t="s">
        <v>79</v>
      </c>
      <c r="AT146" s="224" t="s">
        <v>71</v>
      </c>
      <c r="AU146" s="224" t="s">
        <v>79</v>
      </c>
      <c r="AY146" s="223" t="s">
        <v>128</v>
      </c>
      <c r="BK146" s="225">
        <f>BK147</f>
        <v>0</v>
      </c>
    </row>
    <row r="147" s="2" customFormat="1" ht="21.75" customHeight="1">
      <c r="A147" s="40"/>
      <c r="B147" s="41"/>
      <c r="C147" s="228" t="s">
        <v>8</v>
      </c>
      <c r="D147" s="228" t="s">
        <v>130</v>
      </c>
      <c r="E147" s="229" t="s">
        <v>443</v>
      </c>
      <c r="F147" s="230" t="s">
        <v>444</v>
      </c>
      <c r="G147" s="231" t="s">
        <v>224</v>
      </c>
      <c r="H147" s="232">
        <v>11.752000000000001</v>
      </c>
      <c r="I147" s="233"/>
      <c r="J147" s="234">
        <f>ROUND(I147*H147,2)</f>
        <v>0</v>
      </c>
      <c r="K147" s="230" t="s">
        <v>134</v>
      </c>
      <c r="L147" s="46"/>
      <c r="M147" s="298" t="s">
        <v>19</v>
      </c>
      <c r="N147" s="299" t="s">
        <v>43</v>
      </c>
      <c r="O147" s="300"/>
      <c r="P147" s="301">
        <f>O147*H147</f>
        <v>0</v>
      </c>
      <c r="Q147" s="301">
        <v>0</v>
      </c>
      <c r="R147" s="301">
        <f>Q147*H147</f>
        <v>0</v>
      </c>
      <c r="S147" s="301">
        <v>0</v>
      </c>
      <c r="T147" s="30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9" t="s">
        <v>135</v>
      </c>
      <c r="AT147" s="239" t="s">
        <v>130</v>
      </c>
      <c r="AU147" s="239" t="s">
        <v>81</v>
      </c>
      <c r="AY147" s="19" t="s">
        <v>128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9" t="s">
        <v>79</v>
      </c>
      <c r="BK147" s="240">
        <f>ROUND(I147*H147,2)</f>
        <v>0</v>
      </c>
      <c r="BL147" s="19" t="s">
        <v>135</v>
      </c>
      <c r="BM147" s="239" t="s">
        <v>589</v>
      </c>
    </row>
    <row r="148" s="2" customFormat="1" ht="6.96" customHeight="1">
      <c r="A148" s="40"/>
      <c r="B148" s="61"/>
      <c r="C148" s="62"/>
      <c r="D148" s="62"/>
      <c r="E148" s="62"/>
      <c r="F148" s="62"/>
      <c r="G148" s="62"/>
      <c r="H148" s="62"/>
      <c r="I148" s="177"/>
      <c r="J148" s="62"/>
      <c r="K148" s="62"/>
      <c r="L148" s="46"/>
      <c r="M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</sheetData>
  <sheetProtection sheet="1" autoFilter="0" formatColumns="0" formatRows="0" objects="1" scenarios="1" spinCount="100000" saltValue="3/c4d946/T8ywydDj5Zz5rwBx/zK9F+rP1owHAgX9dteg6kWo+uCKvTeaE6aVHJlYjgfLS9520mcEvFGEq6kjg==" hashValue="SrIfP5qaDdYAli5KuJ7ZdcIRFj2Q+Xrm6H0sdcPu/3Iiy5NdEzqQTWTr4pm2i8Ks36mdZZdBmMENLqe5HivlCA==" algorithmName="SHA-512" password="CC35"/>
  <autoFilter ref="C91:K14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22"/>
      <c r="AT3" s="19" t="s">
        <v>81</v>
      </c>
    </row>
    <row r="4" s="1" customFormat="1" ht="24.96" customHeight="1">
      <c r="B4" s="22"/>
      <c r="D4" s="144" t="s">
        <v>97</v>
      </c>
      <c r="I4" s="140"/>
      <c r="L4" s="22"/>
      <c r="M4" s="145" t="s">
        <v>10</v>
      </c>
      <c r="AT4" s="19" t="s">
        <v>4</v>
      </c>
    </row>
    <row r="5" s="1" customFormat="1" ht="6.96" customHeight="1">
      <c r="B5" s="22"/>
      <c r="I5" s="140"/>
      <c r="L5" s="22"/>
    </row>
    <row r="6" s="1" customFormat="1" ht="12" customHeight="1">
      <c r="B6" s="22"/>
      <c r="D6" s="146" t="s">
        <v>16</v>
      </c>
      <c r="I6" s="140"/>
      <c r="L6" s="22"/>
    </row>
    <row r="7" s="1" customFormat="1" ht="16.5" customHeight="1">
      <c r="B7" s="22"/>
      <c r="E7" s="147" t="str">
        <f>'Rekapitulace stavby'!K6</f>
        <v>Břeclav - parkoviště Na Valtické</v>
      </c>
      <c r="F7" s="146"/>
      <c r="G7" s="146"/>
      <c r="H7" s="146"/>
      <c r="I7" s="140"/>
      <c r="L7" s="22"/>
    </row>
    <row r="8" s="1" customFormat="1" ht="12" customHeight="1">
      <c r="B8" s="22"/>
      <c r="D8" s="146" t="s">
        <v>98</v>
      </c>
      <c r="I8" s="140"/>
      <c r="L8" s="22"/>
    </row>
    <row r="9" s="2" customFormat="1" ht="16.5" customHeight="1">
      <c r="A9" s="40"/>
      <c r="B9" s="46"/>
      <c r="C9" s="40"/>
      <c r="D9" s="40"/>
      <c r="E9" s="147" t="s">
        <v>590</v>
      </c>
      <c r="F9" s="40"/>
      <c r="G9" s="40"/>
      <c r="H9" s="40"/>
      <c r="I9" s="148"/>
      <c r="J9" s="40"/>
      <c r="K9" s="40"/>
      <c r="L9" s="14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6" t="s">
        <v>100</v>
      </c>
      <c r="E10" s="40"/>
      <c r="F10" s="40"/>
      <c r="G10" s="40"/>
      <c r="H10" s="40"/>
      <c r="I10" s="148"/>
      <c r="J10" s="40"/>
      <c r="K10" s="40"/>
      <c r="L10" s="14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0" t="s">
        <v>590</v>
      </c>
      <c r="F11" s="40"/>
      <c r="G11" s="40"/>
      <c r="H11" s="40"/>
      <c r="I11" s="148"/>
      <c r="J11" s="40"/>
      <c r="K11" s="40"/>
      <c r="L11" s="14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8"/>
      <c r="J12" s="40"/>
      <c r="K12" s="40"/>
      <c r="L12" s="14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6" t="s">
        <v>18</v>
      </c>
      <c r="E13" s="40"/>
      <c r="F13" s="135" t="s">
        <v>19</v>
      </c>
      <c r="G13" s="40"/>
      <c r="H13" s="40"/>
      <c r="I13" s="151" t="s">
        <v>20</v>
      </c>
      <c r="J13" s="135" t="s">
        <v>19</v>
      </c>
      <c r="K13" s="40"/>
      <c r="L13" s="14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6" t="s">
        <v>21</v>
      </c>
      <c r="E14" s="40"/>
      <c r="F14" s="135" t="s">
        <v>22</v>
      </c>
      <c r="G14" s="40"/>
      <c r="H14" s="40"/>
      <c r="I14" s="151" t="s">
        <v>23</v>
      </c>
      <c r="J14" s="152" t="str">
        <f>'Rekapitulace stavby'!AN8</f>
        <v>14. 1. 2020</v>
      </c>
      <c r="K14" s="40"/>
      <c r="L14" s="14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8"/>
      <c r="J15" s="40"/>
      <c r="K15" s="40"/>
      <c r="L15" s="14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6" t="s">
        <v>25</v>
      </c>
      <c r="E16" s="40"/>
      <c r="F16" s="40"/>
      <c r="G16" s="40"/>
      <c r="H16" s="40"/>
      <c r="I16" s="151" t="s">
        <v>26</v>
      </c>
      <c r="J16" s="135" t="s">
        <v>19</v>
      </c>
      <c r="K16" s="40"/>
      <c r="L16" s="14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51" t="s">
        <v>28</v>
      </c>
      <c r="J17" s="135" t="s">
        <v>19</v>
      </c>
      <c r="K17" s="40"/>
      <c r="L17" s="14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8"/>
      <c r="J18" s="40"/>
      <c r="K18" s="40"/>
      <c r="L18" s="14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6" t="s">
        <v>29</v>
      </c>
      <c r="E19" s="40"/>
      <c r="F19" s="40"/>
      <c r="G19" s="40"/>
      <c r="H19" s="40"/>
      <c r="I19" s="151" t="s">
        <v>26</v>
      </c>
      <c r="J19" s="35" t="str">
        <f>'Rekapitulace stavby'!AN13</f>
        <v>Vyplň údaj</v>
      </c>
      <c r="K19" s="40"/>
      <c r="L19" s="14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51" t="s">
        <v>28</v>
      </c>
      <c r="J20" s="35" t="str">
        <f>'Rekapitulace stavby'!AN14</f>
        <v>Vyplň údaj</v>
      </c>
      <c r="K20" s="40"/>
      <c r="L20" s="14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8"/>
      <c r="J21" s="40"/>
      <c r="K21" s="40"/>
      <c r="L21" s="14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6" t="s">
        <v>31</v>
      </c>
      <c r="E22" s="40"/>
      <c r="F22" s="40"/>
      <c r="G22" s="40"/>
      <c r="H22" s="40"/>
      <c r="I22" s="151" t="s">
        <v>26</v>
      </c>
      <c r="J22" s="135" t="str">
        <f>IF('Rekapitulace stavby'!AN16="","",'Rekapitulace stavby'!AN16)</f>
        <v/>
      </c>
      <c r="K22" s="40"/>
      <c r="L22" s="14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51" t="s">
        <v>28</v>
      </c>
      <c r="J23" s="135" t="str">
        <f>IF('Rekapitulace stavby'!AN17="","",'Rekapitulace stavby'!AN17)</f>
        <v/>
      </c>
      <c r="K23" s="40"/>
      <c r="L23" s="14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8"/>
      <c r="J24" s="40"/>
      <c r="K24" s="40"/>
      <c r="L24" s="14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6" t="s">
        <v>34</v>
      </c>
      <c r="E25" s="40"/>
      <c r="F25" s="40"/>
      <c r="G25" s="40"/>
      <c r="H25" s="40"/>
      <c r="I25" s="151" t="s">
        <v>26</v>
      </c>
      <c r="J25" s="135" t="s">
        <v>19</v>
      </c>
      <c r="K25" s="40"/>
      <c r="L25" s="14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51" t="s">
        <v>28</v>
      </c>
      <c r="J26" s="135" t="s">
        <v>19</v>
      </c>
      <c r="K26" s="40"/>
      <c r="L26" s="14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8"/>
      <c r="J27" s="40"/>
      <c r="K27" s="40"/>
      <c r="L27" s="14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6" t="s">
        <v>36</v>
      </c>
      <c r="E28" s="40"/>
      <c r="F28" s="40"/>
      <c r="G28" s="40"/>
      <c r="H28" s="40"/>
      <c r="I28" s="148"/>
      <c r="J28" s="40"/>
      <c r="K28" s="40"/>
      <c r="L28" s="14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3"/>
      <c r="B29" s="154"/>
      <c r="C29" s="153"/>
      <c r="D29" s="153"/>
      <c r="E29" s="155" t="s">
        <v>19</v>
      </c>
      <c r="F29" s="155"/>
      <c r="G29" s="155"/>
      <c r="H29" s="155"/>
      <c r="I29" s="156"/>
      <c r="J29" s="153"/>
      <c r="K29" s="153"/>
      <c r="L29" s="157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8"/>
      <c r="J30" s="40"/>
      <c r="K30" s="40"/>
      <c r="L30" s="14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8"/>
      <c r="E31" s="158"/>
      <c r="F31" s="158"/>
      <c r="G31" s="158"/>
      <c r="H31" s="158"/>
      <c r="I31" s="159"/>
      <c r="J31" s="158"/>
      <c r="K31" s="158"/>
      <c r="L31" s="14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0" t="s">
        <v>38</v>
      </c>
      <c r="E32" s="40"/>
      <c r="F32" s="40"/>
      <c r="G32" s="40"/>
      <c r="H32" s="40"/>
      <c r="I32" s="148"/>
      <c r="J32" s="161">
        <f>ROUND(J89, 2)</f>
        <v>0</v>
      </c>
      <c r="K32" s="40"/>
      <c r="L32" s="14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8"/>
      <c r="E33" s="158"/>
      <c r="F33" s="158"/>
      <c r="G33" s="158"/>
      <c r="H33" s="158"/>
      <c r="I33" s="159"/>
      <c r="J33" s="158"/>
      <c r="K33" s="158"/>
      <c r="L33" s="14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2" t="s">
        <v>40</v>
      </c>
      <c r="G34" s="40"/>
      <c r="H34" s="40"/>
      <c r="I34" s="163" t="s">
        <v>39</v>
      </c>
      <c r="J34" s="162" t="s">
        <v>41</v>
      </c>
      <c r="K34" s="40"/>
      <c r="L34" s="14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4" t="s">
        <v>42</v>
      </c>
      <c r="E35" s="146" t="s">
        <v>43</v>
      </c>
      <c r="F35" s="165">
        <f>ROUND((SUM(BE89:BE101)),  2)</f>
        <v>0</v>
      </c>
      <c r="G35" s="40"/>
      <c r="H35" s="40"/>
      <c r="I35" s="166">
        <v>0.20999999999999999</v>
      </c>
      <c r="J35" s="165">
        <f>ROUND(((SUM(BE89:BE101))*I35),  2)</f>
        <v>0</v>
      </c>
      <c r="K35" s="40"/>
      <c r="L35" s="14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6" t="s">
        <v>44</v>
      </c>
      <c r="F36" s="165">
        <f>ROUND((SUM(BF89:BF101)),  2)</f>
        <v>0</v>
      </c>
      <c r="G36" s="40"/>
      <c r="H36" s="40"/>
      <c r="I36" s="166">
        <v>0.14999999999999999</v>
      </c>
      <c r="J36" s="165">
        <f>ROUND(((SUM(BF89:BF101))*I36),  2)</f>
        <v>0</v>
      </c>
      <c r="K36" s="40"/>
      <c r="L36" s="14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6" t="s">
        <v>45</v>
      </c>
      <c r="F37" s="165">
        <f>ROUND((SUM(BG89:BG101)),  2)</f>
        <v>0</v>
      </c>
      <c r="G37" s="40"/>
      <c r="H37" s="40"/>
      <c r="I37" s="166">
        <v>0.20999999999999999</v>
      </c>
      <c r="J37" s="165">
        <f>0</f>
        <v>0</v>
      </c>
      <c r="K37" s="40"/>
      <c r="L37" s="14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6" t="s">
        <v>46</v>
      </c>
      <c r="F38" s="165">
        <f>ROUND((SUM(BH89:BH101)),  2)</f>
        <v>0</v>
      </c>
      <c r="G38" s="40"/>
      <c r="H38" s="40"/>
      <c r="I38" s="166">
        <v>0.14999999999999999</v>
      </c>
      <c r="J38" s="165">
        <f>0</f>
        <v>0</v>
      </c>
      <c r="K38" s="40"/>
      <c r="L38" s="14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6" t="s">
        <v>47</v>
      </c>
      <c r="F39" s="165">
        <f>ROUND((SUM(BI89:BI101)),  2)</f>
        <v>0</v>
      </c>
      <c r="G39" s="40"/>
      <c r="H39" s="40"/>
      <c r="I39" s="166">
        <v>0</v>
      </c>
      <c r="J39" s="165">
        <f>0</f>
        <v>0</v>
      </c>
      <c r="K39" s="40"/>
      <c r="L39" s="14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8"/>
      <c r="J40" s="40"/>
      <c r="K40" s="40"/>
      <c r="L40" s="14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7"/>
      <c r="D41" s="168" t="s">
        <v>48</v>
      </c>
      <c r="E41" s="169"/>
      <c r="F41" s="169"/>
      <c r="G41" s="170" t="s">
        <v>49</v>
      </c>
      <c r="H41" s="171" t="s">
        <v>50</v>
      </c>
      <c r="I41" s="172"/>
      <c r="J41" s="173">
        <f>SUM(J32:J39)</f>
        <v>0</v>
      </c>
      <c r="K41" s="174"/>
      <c r="L41" s="149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5"/>
      <c r="C42" s="176"/>
      <c r="D42" s="176"/>
      <c r="E42" s="176"/>
      <c r="F42" s="176"/>
      <c r="G42" s="176"/>
      <c r="H42" s="176"/>
      <c r="I42" s="177"/>
      <c r="J42" s="176"/>
      <c r="K42" s="176"/>
      <c r="L42" s="149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8"/>
      <c r="C46" s="179"/>
      <c r="D46" s="179"/>
      <c r="E46" s="179"/>
      <c r="F46" s="179"/>
      <c r="G46" s="179"/>
      <c r="H46" s="179"/>
      <c r="I46" s="180"/>
      <c r="J46" s="179"/>
      <c r="K46" s="179"/>
      <c r="L46" s="14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101</v>
      </c>
      <c r="D47" s="42"/>
      <c r="E47" s="42"/>
      <c r="F47" s="42"/>
      <c r="G47" s="42"/>
      <c r="H47" s="42"/>
      <c r="I47" s="148"/>
      <c r="J47" s="42"/>
      <c r="K47" s="42"/>
      <c r="L47" s="14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8"/>
      <c r="J48" s="42"/>
      <c r="K48" s="42"/>
      <c r="L48" s="14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148"/>
      <c r="J49" s="42"/>
      <c r="K49" s="42"/>
      <c r="L49" s="14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1" t="str">
        <f>E7</f>
        <v>Břeclav - parkoviště Na Valtické</v>
      </c>
      <c r="F50" s="34"/>
      <c r="G50" s="34"/>
      <c r="H50" s="34"/>
      <c r="I50" s="148"/>
      <c r="J50" s="42"/>
      <c r="K50" s="42"/>
      <c r="L50" s="14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98</v>
      </c>
      <c r="D51" s="24"/>
      <c r="E51" s="24"/>
      <c r="F51" s="24"/>
      <c r="G51" s="24"/>
      <c r="H51" s="24"/>
      <c r="I51" s="140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81" t="s">
        <v>590</v>
      </c>
      <c r="F52" s="42"/>
      <c r="G52" s="42"/>
      <c r="H52" s="42"/>
      <c r="I52" s="148"/>
      <c r="J52" s="42"/>
      <c r="K52" s="42"/>
      <c r="L52" s="14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100</v>
      </c>
      <c r="D53" s="42"/>
      <c r="E53" s="42"/>
      <c r="F53" s="42"/>
      <c r="G53" s="42"/>
      <c r="H53" s="42"/>
      <c r="I53" s="148"/>
      <c r="J53" s="42"/>
      <c r="K53" s="42"/>
      <c r="L53" s="14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VRN - Vedlejší rozpočtové náklady</v>
      </c>
      <c r="F54" s="42"/>
      <c r="G54" s="42"/>
      <c r="H54" s="42"/>
      <c r="I54" s="148"/>
      <c r="J54" s="42"/>
      <c r="K54" s="42"/>
      <c r="L54" s="14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8"/>
      <c r="J55" s="42"/>
      <c r="K55" s="42"/>
      <c r="L55" s="14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Břeclav</v>
      </c>
      <c r="G56" s="42"/>
      <c r="H56" s="42"/>
      <c r="I56" s="151" t="s">
        <v>23</v>
      </c>
      <c r="J56" s="74" t="str">
        <f>IF(J14="","",J14)</f>
        <v>14. 1. 2020</v>
      </c>
      <c r="K56" s="42"/>
      <c r="L56" s="14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8"/>
      <c r="J57" s="42"/>
      <c r="K57" s="42"/>
      <c r="L57" s="14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Břeclav</v>
      </c>
      <c r="G58" s="42"/>
      <c r="H58" s="42"/>
      <c r="I58" s="151" t="s">
        <v>31</v>
      </c>
      <c r="J58" s="38" t="str">
        <f>E23</f>
        <v xml:space="preserve"> </v>
      </c>
      <c r="K58" s="42"/>
      <c r="L58" s="14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151" t="s">
        <v>34</v>
      </c>
      <c r="J59" s="38" t="str">
        <f>E26</f>
        <v>ViaDesigne s.r.o.</v>
      </c>
      <c r="K59" s="42"/>
      <c r="L59" s="14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8"/>
      <c r="J60" s="42"/>
      <c r="K60" s="42"/>
      <c r="L60" s="14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2" t="s">
        <v>102</v>
      </c>
      <c r="D61" s="183"/>
      <c r="E61" s="183"/>
      <c r="F61" s="183"/>
      <c r="G61" s="183"/>
      <c r="H61" s="183"/>
      <c r="I61" s="184"/>
      <c r="J61" s="185" t="s">
        <v>103</v>
      </c>
      <c r="K61" s="183"/>
      <c r="L61" s="14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8"/>
      <c r="J62" s="42"/>
      <c r="K62" s="42"/>
      <c r="L62" s="14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6" t="s">
        <v>70</v>
      </c>
      <c r="D63" s="42"/>
      <c r="E63" s="42"/>
      <c r="F63" s="42"/>
      <c r="G63" s="42"/>
      <c r="H63" s="42"/>
      <c r="I63" s="148"/>
      <c r="J63" s="104">
        <f>J89</f>
        <v>0</v>
      </c>
      <c r="K63" s="42"/>
      <c r="L63" s="14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104</v>
      </c>
    </row>
    <row r="64" s="9" customFormat="1" ht="24.96" customHeight="1">
      <c r="A64" s="9"/>
      <c r="B64" s="187"/>
      <c r="C64" s="188"/>
      <c r="D64" s="189" t="s">
        <v>590</v>
      </c>
      <c r="E64" s="190"/>
      <c r="F64" s="190"/>
      <c r="G64" s="190"/>
      <c r="H64" s="190"/>
      <c r="I64" s="191"/>
      <c r="J64" s="192">
        <f>J90</f>
        <v>0</v>
      </c>
      <c r="K64" s="188"/>
      <c r="L64" s="19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4"/>
      <c r="C65" s="127"/>
      <c r="D65" s="195" t="s">
        <v>591</v>
      </c>
      <c r="E65" s="196"/>
      <c r="F65" s="196"/>
      <c r="G65" s="196"/>
      <c r="H65" s="196"/>
      <c r="I65" s="197"/>
      <c r="J65" s="198">
        <f>J91</f>
        <v>0</v>
      </c>
      <c r="K65" s="127"/>
      <c r="L65" s="19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4"/>
      <c r="C66" s="127"/>
      <c r="D66" s="195" t="s">
        <v>592</v>
      </c>
      <c r="E66" s="196"/>
      <c r="F66" s="196"/>
      <c r="G66" s="196"/>
      <c r="H66" s="196"/>
      <c r="I66" s="197"/>
      <c r="J66" s="198">
        <f>J96</f>
        <v>0</v>
      </c>
      <c r="K66" s="127"/>
      <c r="L66" s="19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4"/>
      <c r="C67" s="127"/>
      <c r="D67" s="195" t="s">
        <v>593</v>
      </c>
      <c r="E67" s="196"/>
      <c r="F67" s="196"/>
      <c r="G67" s="196"/>
      <c r="H67" s="196"/>
      <c r="I67" s="197"/>
      <c r="J67" s="198">
        <f>J100</f>
        <v>0</v>
      </c>
      <c r="K67" s="127"/>
      <c r="L67" s="19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148"/>
      <c r="J68" s="42"/>
      <c r="K68" s="42"/>
      <c r="L68" s="14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177"/>
      <c r="J69" s="62"/>
      <c r="K69" s="62"/>
      <c r="L69" s="14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180"/>
      <c r="J73" s="64"/>
      <c r="K73" s="64"/>
      <c r="L73" s="14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113</v>
      </c>
      <c r="D74" s="42"/>
      <c r="E74" s="42"/>
      <c r="F74" s="42"/>
      <c r="G74" s="42"/>
      <c r="H74" s="42"/>
      <c r="I74" s="148"/>
      <c r="J74" s="42"/>
      <c r="K74" s="42"/>
      <c r="L74" s="14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148"/>
      <c r="J75" s="42"/>
      <c r="K75" s="42"/>
      <c r="L75" s="14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148"/>
      <c r="J76" s="42"/>
      <c r="K76" s="42"/>
      <c r="L76" s="14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81" t="str">
        <f>E7</f>
        <v>Břeclav - parkoviště Na Valtické</v>
      </c>
      <c r="F77" s="34"/>
      <c r="G77" s="34"/>
      <c r="H77" s="34"/>
      <c r="I77" s="148"/>
      <c r="J77" s="42"/>
      <c r="K77" s="42"/>
      <c r="L77" s="14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98</v>
      </c>
      <c r="D78" s="24"/>
      <c r="E78" s="24"/>
      <c r="F78" s="24"/>
      <c r="G78" s="24"/>
      <c r="H78" s="24"/>
      <c r="I78" s="140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81" t="s">
        <v>590</v>
      </c>
      <c r="F79" s="42"/>
      <c r="G79" s="42"/>
      <c r="H79" s="42"/>
      <c r="I79" s="148"/>
      <c r="J79" s="42"/>
      <c r="K79" s="42"/>
      <c r="L79" s="14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100</v>
      </c>
      <c r="D80" s="42"/>
      <c r="E80" s="42"/>
      <c r="F80" s="42"/>
      <c r="G80" s="42"/>
      <c r="H80" s="42"/>
      <c r="I80" s="148"/>
      <c r="J80" s="42"/>
      <c r="K80" s="42"/>
      <c r="L80" s="14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VRN - Vedlejší rozpočtové náklady</v>
      </c>
      <c r="F81" s="42"/>
      <c r="G81" s="42"/>
      <c r="H81" s="42"/>
      <c r="I81" s="148"/>
      <c r="J81" s="42"/>
      <c r="K81" s="42"/>
      <c r="L81" s="14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48"/>
      <c r="J82" s="42"/>
      <c r="K82" s="42"/>
      <c r="L82" s="14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Břeclav</v>
      </c>
      <c r="G83" s="42"/>
      <c r="H83" s="42"/>
      <c r="I83" s="151" t="s">
        <v>23</v>
      </c>
      <c r="J83" s="74" t="str">
        <f>IF(J14="","",J14)</f>
        <v>14. 1. 2020</v>
      </c>
      <c r="K83" s="42"/>
      <c r="L83" s="14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148"/>
      <c r="J84" s="42"/>
      <c r="K84" s="42"/>
      <c r="L84" s="14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E17</f>
        <v>Město Břeclav</v>
      </c>
      <c r="G85" s="42"/>
      <c r="H85" s="42"/>
      <c r="I85" s="151" t="s">
        <v>31</v>
      </c>
      <c r="J85" s="38" t="str">
        <f>E23</f>
        <v xml:space="preserve"> </v>
      </c>
      <c r="K85" s="42"/>
      <c r="L85" s="14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151" t="s">
        <v>34</v>
      </c>
      <c r="J86" s="38" t="str">
        <f>E26</f>
        <v>ViaDesigne s.r.o.</v>
      </c>
      <c r="K86" s="42"/>
      <c r="L86" s="14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148"/>
      <c r="J87" s="42"/>
      <c r="K87" s="42"/>
      <c r="L87" s="14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200"/>
      <c r="B88" s="201"/>
      <c r="C88" s="202" t="s">
        <v>114</v>
      </c>
      <c r="D88" s="203" t="s">
        <v>57</v>
      </c>
      <c r="E88" s="203" t="s">
        <v>53</v>
      </c>
      <c r="F88" s="203" t="s">
        <v>54</v>
      </c>
      <c r="G88" s="203" t="s">
        <v>115</v>
      </c>
      <c r="H88" s="203" t="s">
        <v>116</v>
      </c>
      <c r="I88" s="204" t="s">
        <v>117</v>
      </c>
      <c r="J88" s="203" t="s">
        <v>103</v>
      </c>
      <c r="K88" s="205" t="s">
        <v>118</v>
      </c>
      <c r="L88" s="206"/>
      <c r="M88" s="94" t="s">
        <v>19</v>
      </c>
      <c r="N88" s="95" t="s">
        <v>42</v>
      </c>
      <c r="O88" s="95" t="s">
        <v>119</v>
      </c>
      <c r="P88" s="95" t="s">
        <v>120</v>
      </c>
      <c r="Q88" s="95" t="s">
        <v>121</v>
      </c>
      <c r="R88" s="95" t="s">
        <v>122</v>
      </c>
      <c r="S88" s="95" t="s">
        <v>123</v>
      </c>
      <c r="T88" s="96" t="s">
        <v>124</v>
      </c>
      <c r="U88" s="200"/>
      <c r="V88" s="200"/>
      <c r="W88" s="200"/>
      <c r="X88" s="200"/>
      <c r="Y88" s="200"/>
      <c r="Z88" s="200"/>
      <c r="AA88" s="200"/>
      <c r="AB88" s="200"/>
      <c r="AC88" s="200"/>
      <c r="AD88" s="200"/>
      <c r="AE88" s="200"/>
    </row>
    <row r="89" s="2" customFormat="1" ht="22.8" customHeight="1">
      <c r="A89" s="40"/>
      <c r="B89" s="41"/>
      <c r="C89" s="101" t="s">
        <v>125</v>
      </c>
      <c r="D89" s="42"/>
      <c r="E89" s="42"/>
      <c r="F89" s="42"/>
      <c r="G89" s="42"/>
      <c r="H89" s="42"/>
      <c r="I89" s="148"/>
      <c r="J89" s="207">
        <f>BK89</f>
        <v>0</v>
      </c>
      <c r="K89" s="42"/>
      <c r="L89" s="46"/>
      <c r="M89" s="97"/>
      <c r="N89" s="208"/>
      <c r="O89" s="98"/>
      <c r="P89" s="209">
        <f>P90</f>
        <v>0</v>
      </c>
      <c r="Q89" s="98"/>
      <c r="R89" s="209">
        <f>R90</f>
        <v>0</v>
      </c>
      <c r="S89" s="98"/>
      <c r="T89" s="210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104</v>
      </c>
      <c r="BK89" s="211">
        <f>BK90</f>
        <v>0</v>
      </c>
    </row>
    <row r="90" s="12" customFormat="1" ht="25.92" customHeight="1">
      <c r="A90" s="12"/>
      <c r="B90" s="212"/>
      <c r="C90" s="213"/>
      <c r="D90" s="214" t="s">
        <v>71</v>
      </c>
      <c r="E90" s="215" t="s">
        <v>93</v>
      </c>
      <c r="F90" s="215" t="s">
        <v>94</v>
      </c>
      <c r="G90" s="213"/>
      <c r="H90" s="213"/>
      <c r="I90" s="216"/>
      <c r="J90" s="217">
        <f>BK90</f>
        <v>0</v>
      </c>
      <c r="K90" s="213"/>
      <c r="L90" s="218"/>
      <c r="M90" s="219"/>
      <c r="N90" s="220"/>
      <c r="O90" s="220"/>
      <c r="P90" s="221">
        <f>P91+P96+P100</f>
        <v>0</v>
      </c>
      <c r="Q90" s="220"/>
      <c r="R90" s="221">
        <f>R91+R96+R100</f>
        <v>0</v>
      </c>
      <c r="S90" s="220"/>
      <c r="T90" s="222">
        <f>T91+T96+T100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3" t="s">
        <v>158</v>
      </c>
      <c r="AT90" s="224" t="s">
        <v>71</v>
      </c>
      <c r="AU90" s="224" t="s">
        <v>72</v>
      </c>
      <c r="AY90" s="223" t="s">
        <v>128</v>
      </c>
      <c r="BK90" s="225">
        <f>BK91+BK96+BK100</f>
        <v>0</v>
      </c>
    </row>
    <row r="91" s="12" customFormat="1" ht="22.8" customHeight="1">
      <c r="A91" s="12"/>
      <c r="B91" s="212"/>
      <c r="C91" s="213"/>
      <c r="D91" s="214" t="s">
        <v>71</v>
      </c>
      <c r="E91" s="226" t="s">
        <v>594</v>
      </c>
      <c r="F91" s="226" t="s">
        <v>595</v>
      </c>
      <c r="G91" s="213"/>
      <c r="H91" s="213"/>
      <c r="I91" s="216"/>
      <c r="J91" s="227">
        <f>BK91</f>
        <v>0</v>
      </c>
      <c r="K91" s="213"/>
      <c r="L91" s="218"/>
      <c r="M91" s="219"/>
      <c r="N91" s="220"/>
      <c r="O91" s="220"/>
      <c r="P91" s="221">
        <f>SUM(P92:P95)</f>
        <v>0</v>
      </c>
      <c r="Q91" s="220"/>
      <c r="R91" s="221">
        <f>SUM(R92:R95)</f>
        <v>0</v>
      </c>
      <c r="S91" s="220"/>
      <c r="T91" s="222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23" t="s">
        <v>158</v>
      </c>
      <c r="AT91" s="224" t="s">
        <v>71</v>
      </c>
      <c r="AU91" s="224" t="s">
        <v>79</v>
      </c>
      <c r="AY91" s="223" t="s">
        <v>128</v>
      </c>
      <c r="BK91" s="225">
        <f>SUM(BK92:BK95)</f>
        <v>0</v>
      </c>
    </row>
    <row r="92" s="2" customFormat="1" ht="16.5" customHeight="1">
      <c r="A92" s="40"/>
      <c r="B92" s="41"/>
      <c r="C92" s="228" t="s">
        <v>79</v>
      </c>
      <c r="D92" s="228" t="s">
        <v>130</v>
      </c>
      <c r="E92" s="229" t="s">
        <v>596</v>
      </c>
      <c r="F92" s="230" t="s">
        <v>597</v>
      </c>
      <c r="G92" s="231" t="s">
        <v>598</v>
      </c>
      <c r="H92" s="232">
        <v>1</v>
      </c>
      <c r="I92" s="233"/>
      <c r="J92" s="234">
        <f>ROUND(I92*H92,2)</f>
        <v>0</v>
      </c>
      <c r="K92" s="230" t="s">
        <v>134</v>
      </c>
      <c r="L92" s="46"/>
      <c r="M92" s="235" t="s">
        <v>19</v>
      </c>
      <c r="N92" s="236" t="s">
        <v>43</v>
      </c>
      <c r="O92" s="86"/>
      <c r="P92" s="237">
        <f>O92*H92</f>
        <v>0</v>
      </c>
      <c r="Q92" s="237">
        <v>0</v>
      </c>
      <c r="R92" s="237">
        <f>Q92*H92</f>
        <v>0</v>
      </c>
      <c r="S92" s="237">
        <v>0</v>
      </c>
      <c r="T92" s="23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9" t="s">
        <v>599</v>
      </c>
      <c r="AT92" s="239" t="s">
        <v>130</v>
      </c>
      <c r="AU92" s="239" t="s">
        <v>81</v>
      </c>
      <c r="AY92" s="19" t="s">
        <v>128</v>
      </c>
      <c r="BE92" s="240">
        <f>IF(N92="základní",J92,0)</f>
        <v>0</v>
      </c>
      <c r="BF92" s="240">
        <f>IF(N92="snížená",J92,0)</f>
        <v>0</v>
      </c>
      <c r="BG92" s="240">
        <f>IF(N92="zákl. přenesená",J92,0)</f>
        <v>0</v>
      </c>
      <c r="BH92" s="240">
        <f>IF(N92="sníž. přenesená",J92,0)</f>
        <v>0</v>
      </c>
      <c r="BI92" s="240">
        <f>IF(N92="nulová",J92,0)</f>
        <v>0</v>
      </c>
      <c r="BJ92" s="19" t="s">
        <v>79</v>
      </c>
      <c r="BK92" s="240">
        <f>ROUND(I92*H92,2)</f>
        <v>0</v>
      </c>
      <c r="BL92" s="19" t="s">
        <v>599</v>
      </c>
      <c r="BM92" s="239" t="s">
        <v>600</v>
      </c>
    </row>
    <row r="93" s="2" customFormat="1" ht="16.5" customHeight="1">
      <c r="A93" s="40"/>
      <c r="B93" s="41"/>
      <c r="C93" s="228" t="s">
        <v>81</v>
      </c>
      <c r="D93" s="228" t="s">
        <v>130</v>
      </c>
      <c r="E93" s="229" t="s">
        <v>601</v>
      </c>
      <c r="F93" s="230" t="s">
        <v>602</v>
      </c>
      <c r="G93" s="231" t="s">
        <v>598</v>
      </c>
      <c r="H93" s="232">
        <v>1</v>
      </c>
      <c r="I93" s="233"/>
      <c r="J93" s="234">
        <f>ROUND(I93*H93,2)</f>
        <v>0</v>
      </c>
      <c r="K93" s="230" t="s">
        <v>134</v>
      </c>
      <c r="L93" s="46"/>
      <c r="M93" s="235" t="s">
        <v>19</v>
      </c>
      <c r="N93" s="236" t="s">
        <v>43</v>
      </c>
      <c r="O93" s="86"/>
      <c r="P93" s="237">
        <f>O93*H93</f>
        <v>0</v>
      </c>
      <c r="Q93" s="237">
        <v>0</v>
      </c>
      <c r="R93" s="237">
        <f>Q93*H93</f>
        <v>0</v>
      </c>
      <c r="S93" s="237">
        <v>0</v>
      </c>
      <c r="T93" s="23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9" t="s">
        <v>599</v>
      </c>
      <c r="AT93" s="239" t="s">
        <v>130</v>
      </c>
      <c r="AU93" s="239" t="s">
        <v>81</v>
      </c>
      <c r="AY93" s="19" t="s">
        <v>128</v>
      </c>
      <c r="BE93" s="240">
        <f>IF(N93="základní",J93,0)</f>
        <v>0</v>
      </c>
      <c r="BF93" s="240">
        <f>IF(N93="snížená",J93,0)</f>
        <v>0</v>
      </c>
      <c r="BG93" s="240">
        <f>IF(N93="zákl. přenesená",J93,0)</f>
        <v>0</v>
      </c>
      <c r="BH93" s="240">
        <f>IF(N93="sníž. přenesená",J93,0)</f>
        <v>0</v>
      </c>
      <c r="BI93" s="240">
        <f>IF(N93="nulová",J93,0)</f>
        <v>0</v>
      </c>
      <c r="BJ93" s="19" t="s">
        <v>79</v>
      </c>
      <c r="BK93" s="240">
        <f>ROUND(I93*H93,2)</f>
        <v>0</v>
      </c>
      <c r="BL93" s="19" t="s">
        <v>599</v>
      </c>
      <c r="BM93" s="239" t="s">
        <v>603</v>
      </c>
    </row>
    <row r="94" s="2" customFormat="1" ht="16.5" customHeight="1">
      <c r="A94" s="40"/>
      <c r="B94" s="41"/>
      <c r="C94" s="228" t="s">
        <v>148</v>
      </c>
      <c r="D94" s="228" t="s">
        <v>130</v>
      </c>
      <c r="E94" s="229" t="s">
        <v>604</v>
      </c>
      <c r="F94" s="230" t="s">
        <v>605</v>
      </c>
      <c r="G94" s="231" t="s">
        <v>598</v>
      </c>
      <c r="H94" s="232">
        <v>1</v>
      </c>
      <c r="I94" s="233"/>
      <c r="J94" s="234">
        <f>ROUND(I94*H94,2)</f>
        <v>0</v>
      </c>
      <c r="K94" s="230" t="s">
        <v>134</v>
      </c>
      <c r="L94" s="46"/>
      <c r="M94" s="235" t="s">
        <v>19</v>
      </c>
      <c r="N94" s="236" t="s">
        <v>43</v>
      </c>
      <c r="O94" s="86"/>
      <c r="P94" s="237">
        <f>O94*H94</f>
        <v>0</v>
      </c>
      <c r="Q94" s="237">
        <v>0</v>
      </c>
      <c r="R94" s="237">
        <f>Q94*H94</f>
        <v>0</v>
      </c>
      <c r="S94" s="237">
        <v>0</v>
      </c>
      <c r="T94" s="23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9" t="s">
        <v>599</v>
      </c>
      <c r="AT94" s="239" t="s">
        <v>130</v>
      </c>
      <c r="AU94" s="239" t="s">
        <v>81</v>
      </c>
      <c r="AY94" s="19" t="s">
        <v>128</v>
      </c>
      <c r="BE94" s="240">
        <f>IF(N94="základní",J94,0)</f>
        <v>0</v>
      </c>
      <c r="BF94" s="240">
        <f>IF(N94="snížená",J94,0)</f>
        <v>0</v>
      </c>
      <c r="BG94" s="240">
        <f>IF(N94="zákl. přenesená",J94,0)</f>
        <v>0</v>
      </c>
      <c r="BH94" s="240">
        <f>IF(N94="sníž. přenesená",J94,0)</f>
        <v>0</v>
      </c>
      <c r="BI94" s="240">
        <f>IF(N94="nulová",J94,0)</f>
        <v>0</v>
      </c>
      <c r="BJ94" s="19" t="s">
        <v>79</v>
      </c>
      <c r="BK94" s="240">
        <f>ROUND(I94*H94,2)</f>
        <v>0</v>
      </c>
      <c r="BL94" s="19" t="s">
        <v>599</v>
      </c>
      <c r="BM94" s="239" t="s">
        <v>606</v>
      </c>
    </row>
    <row r="95" s="2" customFormat="1" ht="16.5" customHeight="1">
      <c r="A95" s="40"/>
      <c r="B95" s="41"/>
      <c r="C95" s="228" t="s">
        <v>135</v>
      </c>
      <c r="D95" s="228" t="s">
        <v>130</v>
      </c>
      <c r="E95" s="229" t="s">
        <v>607</v>
      </c>
      <c r="F95" s="230" t="s">
        <v>608</v>
      </c>
      <c r="G95" s="231" t="s">
        <v>598</v>
      </c>
      <c r="H95" s="232">
        <v>1</v>
      </c>
      <c r="I95" s="233"/>
      <c r="J95" s="234">
        <f>ROUND(I95*H95,2)</f>
        <v>0</v>
      </c>
      <c r="K95" s="230" t="s">
        <v>134</v>
      </c>
      <c r="L95" s="46"/>
      <c r="M95" s="235" t="s">
        <v>19</v>
      </c>
      <c r="N95" s="236" t="s">
        <v>43</v>
      </c>
      <c r="O95" s="86"/>
      <c r="P95" s="237">
        <f>O95*H95</f>
        <v>0</v>
      </c>
      <c r="Q95" s="237">
        <v>0</v>
      </c>
      <c r="R95" s="237">
        <f>Q95*H95</f>
        <v>0</v>
      </c>
      <c r="S95" s="237">
        <v>0</v>
      </c>
      <c r="T95" s="23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9" t="s">
        <v>599</v>
      </c>
      <c r="AT95" s="239" t="s">
        <v>130</v>
      </c>
      <c r="AU95" s="239" t="s">
        <v>81</v>
      </c>
      <c r="AY95" s="19" t="s">
        <v>128</v>
      </c>
      <c r="BE95" s="240">
        <f>IF(N95="základní",J95,0)</f>
        <v>0</v>
      </c>
      <c r="BF95" s="240">
        <f>IF(N95="snížená",J95,0)</f>
        <v>0</v>
      </c>
      <c r="BG95" s="240">
        <f>IF(N95="zákl. přenesená",J95,0)</f>
        <v>0</v>
      </c>
      <c r="BH95" s="240">
        <f>IF(N95="sníž. přenesená",J95,0)</f>
        <v>0</v>
      </c>
      <c r="BI95" s="240">
        <f>IF(N95="nulová",J95,0)</f>
        <v>0</v>
      </c>
      <c r="BJ95" s="19" t="s">
        <v>79</v>
      </c>
      <c r="BK95" s="240">
        <f>ROUND(I95*H95,2)</f>
        <v>0</v>
      </c>
      <c r="BL95" s="19" t="s">
        <v>599</v>
      </c>
      <c r="BM95" s="239" t="s">
        <v>609</v>
      </c>
    </row>
    <row r="96" s="12" customFormat="1" ht="22.8" customHeight="1">
      <c r="A96" s="12"/>
      <c r="B96" s="212"/>
      <c r="C96" s="213"/>
      <c r="D96" s="214" t="s">
        <v>71</v>
      </c>
      <c r="E96" s="226" t="s">
        <v>610</v>
      </c>
      <c r="F96" s="226" t="s">
        <v>611</v>
      </c>
      <c r="G96" s="213"/>
      <c r="H96" s="213"/>
      <c r="I96" s="216"/>
      <c r="J96" s="227">
        <f>BK96</f>
        <v>0</v>
      </c>
      <c r="K96" s="213"/>
      <c r="L96" s="218"/>
      <c r="M96" s="219"/>
      <c r="N96" s="220"/>
      <c r="O96" s="220"/>
      <c r="P96" s="221">
        <f>SUM(P97:P99)</f>
        <v>0</v>
      </c>
      <c r="Q96" s="220"/>
      <c r="R96" s="221">
        <f>SUM(R97:R99)</f>
        <v>0</v>
      </c>
      <c r="S96" s="220"/>
      <c r="T96" s="222">
        <f>SUM(T97:T99)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23" t="s">
        <v>158</v>
      </c>
      <c r="AT96" s="224" t="s">
        <v>71</v>
      </c>
      <c r="AU96" s="224" t="s">
        <v>79</v>
      </c>
      <c r="AY96" s="223" t="s">
        <v>128</v>
      </c>
      <c r="BK96" s="225">
        <f>SUM(BK97:BK99)</f>
        <v>0</v>
      </c>
    </row>
    <row r="97" s="2" customFormat="1" ht="16.5" customHeight="1">
      <c r="A97" s="40"/>
      <c r="B97" s="41"/>
      <c r="C97" s="228" t="s">
        <v>158</v>
      </c>
      <c r="D97" s="228" t="s">
        <v>130</v>
      </c>
      <c r="E97" s="229" t="s">
        <v>612</v>
      </c>
      <c r="F97" s="230" t="s">
        <v>613</v>
      </c>
      <c r="G97" s="231" t="s">
        <v>598</v>
      </c>
      <c r="H97" s="232">
        <v>1</v>
      </c>
      <c r="I97" s="233"/>
      <c r="J97" s="234">
        <f>ROUND(I97*H97,2)</f>
        <v>0</v>
      </c>
      <c r="K97" s="230" t="s">
        <v>134</v>
      </c>
      <c r="L97" s="46"/>
      <c r="M97" s="235" t="s">
        <v>19</v>
      </c>
      <c r="N97" s="236" t="s">
        <v>43</v>
      </c>
      <c r="O97" s="86"/>
      <c r="P97" s="237">
        <f>O97*H97</f>
        <v>0</v>
      </c>
      <c r="Q97" s="237">
        <v>0</v>
      </c>
      <c r="R97" s="237">
        <f>Q97*H97</f>
        <v>0</v>
      </c>
      <c r="S97" s="237">
        <v>0</v>
      </c>
      <c r="T97" s="23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9" t="s">
        <v>599</v>
      </c>
      <c r="AT97" s="239" t="s">
        <v>130</v>
      </c>
      <c r="AU97" s="239" t="s">
        <v>81</v>
      </c>
      <c r="AY97" s="19" t="s">
        <v>128</v>
      </c>
      <c r="BE97" s="240">
        <f>IF(N97="základní",J97,0)</f>
        <v>0</v>
      </c>
      <c r="BF97" s="240">
        <f>IF(N97="snížená",J97,0)</f>
        <v>0</v>
      </c>
      <c r="BG97" s="240">
        <f>IF(N97="zákl. přenesená",J97,0)</f>
        <v>0</v>
      </c>
      <c r="BH97" s="240">
        <f>IF(N97="sníž. přenesená",J97,0)</f>
        <v>0</v>
      </c>
      <c r="BI97" s="240">
        <f>IF(N97="nulová",J97,0)</f>
        <v>0</v>
      </c>
      <c r="BJ97" s="19" t="s">
        <v>79</v>
      </c>
      <c r="BK97" s="240">
        <f>ROUND(I97*H97,2)</f>
        <v>0</v>
      </c>
      <c r="BL97" s="19" t="s">
        <v>599</v>
      </c>
      <c r="BM97" s="239" t="s">
        <v>614</v>
      </c>
    </row>
    <row r="98" s="2" customFormat="1" ht="16.5" customHeight="1">
      <c r="A98" s="40"/>
      <c r="B98" s="41"/>
      <c r="C98" s="228" t="s">
        <v>163</v>
      </c>
      <c r="D98" s="228" t="s">
        <v>130</v>
      </c>
      <c r="E98" s="229" t="s">
        <v>615</v>
      </c>
      <c r="F98" s="230" t="s">
        <v>616</v>
      </c>
      <c r="G98" s="231" t="s">
        <v>598</v>
      </c>
      <c r="H98" s="232">
        <v>1</v>
      </c>
      <c r="I98" s="233"/>
      <c r="J98" s="234">
        <f>ROUND(I98*H98,2)</f>
        <v>0</v>
      </c>
      <c r="K98" s="230" t="s">
        <v>134</v>
      </c>
      <c r="L98" s="46"/>
      <c r="M98" s="235" t="s">
        <v>19</v>
      </c>
      <c r="N98" s="236" t="s">
        <v>43</v>
      </c>
      <c r="O98" s="86"/>
      <c r="P98" s="237">
        <f>O98*H98</f>
        <v>0</v>
      </c>
      <c r="Q98" s="237">
        <v>0</v>
      </c>
      <c r="R98" s="237">
        <f>Q98*H98</f>
        <v>0</v>
      </c>
      <c r="S98" s="237">
        <v>0</v>
      </c>
      <c r="T98" s="23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9" t="s">
        <v>599</v>
      </c>
      <c r="AT98" s="239" t="s">
        <v>130</v>
      </c>
      <c r="AU98" s="239" t="s">
        <v>81</v>
      </c>
      <c r="AY98" s="19" t="s">
        <v>128</v>
      </c>
      <c r="BE98" s="240">
        <f>IF(N98="základní",J98,0)</f>
        <v>0</v>
      </c>
      <c r="BF98" s="240">
        <f>IF(N98="snížená",J98,0)</f>
        <v>0</v>
      </c>
      <c r="BG98" s="240">
        <f>IF(N98="zákl. přenesená",J98,0)</f>
        <v>0</v>
      </c>
      <c r="BH98" s="240">
        <f>IF(N98="sníž. přenesená",J98,0)</f>
        <v>0</v>
      </c>
      <c r="BI98" s="240">
        <f>IF(N98="nulová",J98,0)</f>
        <v>0</v>
      </c>
      <c r="BJ98" s="19" t="s">
        <v>79</v>
      </c>
      <c r="BK98" s="240">
        <f>ROUND(I98*H98,2)</f>
        <v>0</v>
      </c>
      <c r="BL98" s="19" t="s">
        <v>599</v>
      </c>
      <c r="BM98" s="239" t="s">
        <v>617</v>
      </c>
    </row>
    <row r="99" s="2" customFormat="1" ht="16.5" customHeight="1">
      <c r="A99" s="40"/>
      <c r="B99" s="41"/>
      <c r="C99" s="228" t="s">
        <v>169</v>
      </c>
      <c r="D99" s="228" t="s">
        <v>130</v>
      </c>
      <c r="E99" s="229" t="s">
        <v>618</v>
      </c>
      <c r="F99" s="230" t="s">
        <v>619</v>
      </c>
      <c r="G99" s="231" t="s">
        <v>598</v>
      </c>
      <c r="H99" s="232">
        <v>1</v>
      </c>
      <c r="I99" s="233"/>
      <c r="J99" s="234">
        <f>ROUND(I99*H99,2)</f>
        <v>0</v>
      </c>
      <c r="K99" s="230" t="s">
        <v>134</v>
      </c>
      <c r="L99" s="46"/>
      <c r="M99" s="235" t="s">
        <v>19</v>
      </c>
      <c r="N99" s="236" t="s">
        <v>43</v>
      </c>
      <c r="O99" s="86"/>
      <c r="P99" s="237">
        <f>O99*H99</f>
        <v>0</v>
      </c>
      <c r="Q99" s="237">
        <v>0</v>
      </c>
      <c r="R99" s="237">
        <f>Q99*H99</f>
        <v>0</v>
      </c>
      <c r="S99" s="237">
        <v>0</v>
      </c>
      <c r="T99" s="23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9" t="s">
        <v>599</v>
      </c>
      <c r="AT99" s="239" t="s">
        <v>130</v>
      </c>
      <c r="AU99" s="239" t="s">
        <v>81</v>
      </c>
      <c r="AY99" s="19" t="s">
        <v>128</v>
      </c>
      <c r="BE99" s="240">
        <f>IF(N99="základní",J99,0)</f>
        <v>0</v>
      </c>
      <c r="BF99" s="240">
        <f>IF(N99="snížená",J99,0)</f>
        <v>0</v>
      </c>
      <c r="BG99" s="240">
        <f>IF(N99="zákl. přenesená",J99,0)</f>
        <v>0</v>
      </c>
      <c r="BH99" s="240">
        <f>IF(N99="sníž. přenesená",J99,0)</f>
        <v>0</v>
      </c>
      <c r="BI99" s="240">
        <f>IF(N99="nulová",J99,0)</f>
        <v>0</v>
      </c>
      <c r="BJ99" s="19" t="s">
        <v>79</v>
      </c>
      <c r="BK99" s="240">
        <f>ROUND(I99*H99,2)</f>
        <v>0</v>
      </c>
      <c r="BL99" s="19" t="s">
        <v>599</v>
      </c>
      <c r="BM99" s="239" t="s">
        <v>620</v>
      </c>
    </row>
    <row r="100" s="12" customFormat="1" ht="22.8" customHeight="1">
      <c r="A100" s="12"/>
      <c r="B100" s="212"/>
      <c r="C100" s="213"/>
      <c r="D100" s="214" t="s">
        <v>71</v>
      </c>
      <c r="E100" s="226" t="s">
        <v>621</v>
      </c>
      <c r="F100" s="226" t="s">
        <v>622</v>
      </c>
      <c r="G100" s="213"/>
      <c r="H100" s="213"/>
      <c r="I100" s="216"/>
      <c r="J100" s="227">
        <f>BK100</f>
        <v>0</v>
      </c>
      <c r="K100" s="213"/>
      <c r="L100" s="218"/>
      <c r="M100" s="219"/>
      <c r="N100" s="220"/>
      <c r="O100" s="220"/>
      <c r="P100" s="221">
        <f>P101</f>
        <v>0</v>
      </c>
      <c r="Q100" s="220"/>
      <c r="R100" s="221">
        <f>R101</f>
        <v>0</v>
      </c>
      <c r="S100" s="220"/>
      <c r="T100" s="222">
        <f>T101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23" t="s">
        <v>158</v>
      </c>
      <c r="AT100" s="224" t="s">
        <v>71</v>
      </c>
      <c r="AU100" s="224" t="s">
        <v>79</v>
      </c>
      <c r="AY100" s="223" t="s">
        <v>128</v>
      </c>
      <c r="BK100" s="225">
        <f>BK101</f>
        <v>0</v>
      </c>
    </row>
    <row r="101" s="2" customFormat="1" ht="16.5" customHeight="1">
      <c r="A101" s="40"/>
      <c r="B101" s="41"/>
      <c r="C101" s="228" t="s">
        <v>176</v>
      </c>
      <c r="D101" s="228" t="s">
        <v>130</v>
      </c>
      <c r="E101" s="229" t="s">
        <v>623</v>
      </c>
      <c r="F101" s="230" t="s">
        <v>624</v>
      </c>
      <c r="G101" s="231" t="s">
        <v>598</v>
      </c>
      <c r="H101" s="232">
        <v>1</v>
      </c>
      <c r="I101" s="233"/>
      <c r="J101" s="234">
        <f>ROUND(I101*H101,2)</f>
        <v>0</v>
      </c>
      <c r="K101" s="230" t="s">
        <v>134</v>
      </c>
      <c r="L101" s="46"/>
      <c r="M101" s="298" t="s">
        <v>19</v>
      </c>
      <c r="N101" s="299" t="s">
        <v>43</v>
      </c>
      <c r="O101" s="300"/>
      <c r="P101" s="301">
        <f>O101*H101</f>
        <v>0</v>
      </c>
      <c r="Q101" s="301">
        <v>0</v>
      </c>
      <c r="R101" s="301">
        <f>Q101*H101</f>
        <v>0</v>
      </c>
      <c r="S101" s="301">
        <v>0</v>
      </c>
      <c r="T101" s="30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9" t="s">
        <v>599</v>
      </c>
      <c r="AT101" s="239" t="s">
        <v>130</v>
      </c>
      <c r="AU101" s="239" t="s">
        <v>81</v>
      </c>
      <c r="AY101" s="19" t="s">
        <v>128</v>
      </c>
      <c r="BE101" s="240">
        <f>IF(N101="základní",J101,0)</f>
        <v>0</v>
      </c>
      <c r="BF101" s="240">
        <f>IF(N101="snížená",J101,0)</f>
        <v>0</v>
      </c>
      <c r="BG101" s="240">
        <f>IF(N101="zákl. přenesená",J101,0)</f>
        <v>0</v>
      </c>
      <c r="BH101" s="240">
        <f>IF(N101="sníž. přenesená",J101,0)</f>
        <v>0</v>
      </c>
      <c r="BI101" s="240">
        <f>IF(N101="nulová",J101,0)</f>
        <v>0</v>
      </c>
      <c r="BJ101" s="19" t="s">
        <v>79</v>
      </c>
      <c r="BK101" s="240">
        <f>ROUND(I101*H101,2)</f>
        <v>0</v>
      </c>
      <c r="BL101" s="19" t="s">
        <v>599</v>
      </c>
      <c r="BM101" s="239" t="s">
        <v>625</v>
      </c>
    </row>
    <row r="102" s="2" customFormat="1" ht="6.96" customHeight="1">
      <c r="A102" s="40"/>
      <c r="B102" s="61"/>
      <c r="C102" s="62"/>
      <c r="D102" s="62"/>
      <c r="E102" s="62"/>
      <c r="F102" s="62"/>
      <c r="G102" s="62"/>
      <c r="H102" s="62"/>
      <c r="I102" s="177"/>
      <c r="J102" s="62"/>
      <c r="K102" s="62"/>
      <c r="L102" s="46"/>
      <c r="M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</sheetData>
  <sheetProtection sheet="1" autoFilter="0" formatColumns="0" formatRows="0" objects="1" scenarios="1" spinCount="100000" saltValue="lJJhIIDgNiKyi1L0F2fXMQn9jSEcnkRzBtuS2HQ/Ol40BfqAMttvlZg7JgoTloEpHV/mLcFSCOSDiz1ZWeOuJg==" hashValue="Orxn39m6TyBmria285mhlGM9gwdz+bB9GaTXvX/ezyX5GRc1V0y/HL61UuKVw+w5SonF1kmS99Sn0+FcdevelQ==" algorithmName="SHA-512" password="CC35"/>
  <autoFilter ref="C88:K1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3" customWidth="1"/>
    <col min="2" max="2" width="1.667969" style="303" customWidth="1"/>
    <col min="3" max="4" width="5" style="303" customWidth="1"/>
    <col min="5" max="5" width="11.66016" style="303" customWidth="1"/>
    <col min="6" max="6" width="9.160156" style="303" customWidth="1"/>
    <col min="7" max="7" width="5" style="303" customWidth="1"/>
    <col min="8" max="8" width="77.83203" style="303" customWidth="1"/>
    <col min="9" max="10" width="20" style="303" customWidth="1"/>
    <col min="11" max="11" width="1.667969" style="303" customWidth="1"/>
  </cols>
  <sheetData>
    <row r="1" s="1" customFormat="1" ht="37.5" customHeight="1"/>
    <row r="2" s="1" customFormat="1" ht="7.5" customHeight="1">
      <c r="B2" s="304"/>
      <c r="C2" s="305"/>
      <c r="D2" s="305"/>
      <c r="E2" s="305"/>
      <c r="F2" s="305"/>
      <c r="G2" s="305"/>
      <c r="H2" s="305"/>
      <c r="I2" s="305"/>
      <c r="J2" s="305"/>
      <c r="K2" s="306"/>
    </row>
    <row r="3" s="17" customFormat="1" ht="45" customHeight="1">
      <c r="B3" s="307"/>
      <c r="C3" s="308" t="s">
        <v>626</v>
      </c>
      <c r="D3" s="308"/>
      <c r="E3" s="308"/>
      <c r="F3" s="308"/>
      <c r="G3" s="308"/>
      <c r="H3" s="308"/>
      <c r="I3" s="308"/>
      <c r="J3" s="308"/>
      <c r="K3" s="309"/>
    </row>
    <row r="4" s="1" customFormat="1" ht="25.5" customHeight="1">
      <c r="B4" s="310"/>
      <c r="C4" s="311" t="s">
        <v>627</v>
      </c>
      <c r="D4" s="311"/>
      <c r="E4" s="311"/>
      <c r="F4" s="311"/>
      <c r="G4" s="311"/>
      <c r="H4" s="311"/>
      <c r="I4" s="311"/>
      <c r="J4" s="311"/>
      <c r="K4" s="312"/>
    </row>
    <row r="5" s="1" customFormat="1" ht="5.25" customHeight="1">
      <c r="B5" s="310"/>
      <c r="C5" s="313"/>
      <c r="D5" s="313"/>
      <c r="E5" s="313"/>
      <c r="F5" s="313"/>
      <c r="G5" s="313"/>
      <c r="H5" s="313"/>
      <c r="I5" s="313"/>
      <c r="J5" s="313"/>
      <c r="K5" s="312"/>
    </row>
    <row r="6" s="1" customFormat="1" ht="15" customHeight="1">
      <c r="B6" s="310"/>
      <c r="C6" s="314" t="s">
        <v>628</v>
      </c>
      <c r="D6" s="314"/>
      <c r="E6" s="314"/>
      <c r="F6" s="314"/>
      <c r="G6" s="314"/>
      <c r="H6" s="314"/>
      <c r="I6" s="314"/>
      <c r="J6" s="314"/>
      <c r="K6" s="312"/>
    </row>
    <row r="7" s="1" customFormat="1" ht="15" customHeight="1">
      <c r="B7" s="315"/>
      <c r="C7" s="314" t="s">
        <v>629</v>
      </c>
      <c r="D7" s="314"/>
      <c r="E7" s="314"/>
      <c r="F7" s="314"/>
      <c r="G7" s="314"/>
      <c r="H7" s="314"/>
      <c r="I7" s="314"/>
      <c r="J7" s="314"/>
      <c r="K7" s="312"/>
    </row>
    <row r="8" s="1" customFormat="1" ht="12.75" customHeight="1">
      <c r="B8" s="315"/>
      <c r="C8" s="314"/>
      <c r="D8" s="314"/>
      <c r="E8" s="314"/>
      <c r="F8" s="314"/>
      <c r="G8" s="314"/>
      <c r="H8" s="314"/>
      <c r="I8" s="314"/>
      <c r="J8" s="314"/>
      <c r="K8" s="312"/>
    </row>
    <row r="9" s="1" customFormat="1" ht="15" customHeight="1">
      <c r="B9" s="315"/>
      <c r="C9" s="314" t="s">
        <v>630</v>
      </c>
      <c r="D9" s="314"/>
      <c r="E9" s="314"/>
      <c r="F9" s="314"/>
      <c r="G9" s="314"/>
      <c r="H9" s="314"/>
      <c r="I9" s="314"/>
      <c r="J9" s="314"/>
      <c r="K9" s="312"/>
    </row>
    <row r="10" s="1" customFormat="1" ht="15" customHeight="1">
      <c r="B10" s="315"/>
      <c r="C10" s="314"/>
      <c r="D10" s="314" t="s">
        <v>631</v>
      </c>
      <c r="E10" s="314"/>
      <c r="F10" s="314"/>
      <c r="G10" s="314"/>
      <c r="H10" s="314"/>
      <c r="I10" s="314"/>
      <c r="J10" s="314"/>
      <c r="K10" s="312"/>
    </row>
    <row r="11" s="1" customFormat="1" ht="15" customHeight="1">
      <c r="B11" s="315"/>
      <c r="C11" s="316"/>
      <c r="D11" s="314" t="s">
        <v>632</v>
      </c>
      <c r="E11" s="314"/>
      <c r="F11" s="314"/>
      <c r="G11" s="314"/>
      <c r="H11" s="314"/>
      <c r="I11" s="314"/>
      <c r="J11" s="314"/>
      <c r="K11" s="312"/>
    </row>
    <row r="12" s="1" customFormat="1" ht="15" customHeight="1">
      <c r="B12" s="315"/>
      <c r="C12" s="316"/>
      <c r="D12" s="314"/>
      <c r="E12" s="314"/>
      <c r="F12" s="314"/>
      <c r="G12" s="314"/>
      <c r="H12" s="314"/>
      <c r="I12" s="314"/>
      <c r="J12" s="314"/>
      <c r="K12" s="312"/>
    </row>
    <row r="13" s="1" customFormat="1" ht="15" customHeight="1">
      <c r="B13" s="315"/>
      <c r="C13" s="316"/>
      <c r="D13" s="317" t="s">
        <v>633</v>
      </c>
      <c r="E13" s="314"/>
      <c r="F13" s="314"/>
      <c r="G13" s="314"/>
      <c r="H13" s="314"/>
      <c r="I13" s="314"/>
      <c r="J13" s="314"/>
      <c r="K13" s="312"/>
    </row>
    <row r="14" s="1" customFormat="1" ht="12.75" customHeight="1">
      <c r="B14" s="315"/>
      <c r="C14" s="316"/>
      <c r="D14" s="316"/>
      <c r="E14" s="316"/>
      <c r="F14" s="316"/>
      <c r="G14" s="316"/>
      <c r="H14" s="316"/>
      <c r="I14" s="316"/>
      <c r="J14" s="316"/>
      <c r="K14" s="312"/>
    </row>
    <row r="15" s="1" customFormat="1" ht="15" customHeight="1">
      <c r="B15" s="315"/>
      <c r="C15" s="316"/>
      <c r="D15" s="314" t="s">
        <v>634</v>
      </c>
      <c r="E15" s="314"/>
      <c r="F15" s="314"/>
      <c r="G15" s="314"/>
      <c r="H15" s="314"/>
      <c r="I15" s="314"/>
      <c r="J15" s="314"/>
      <c r="K15" s="312"/>
    </row>
    <row r="16" s="1" customFormat="1" ht="15" customHeight="1">
      <c r="B16" s="315"/>
      <c r="C16" s="316"/>
      <c r="D16" s="314" t="s">
        <v>635</v>
      </c>
      <c r="E16" s="314"/>
      <c r="F16" s="314"/>
      <c r="G16" s="314"/>
      <c r="H16" s="314"/>
      <c r="I16" s="314"/>
      <c r="J16" s="314"/>
      <c r="K16" s="312"/>
    </row>
    <row r="17" s="1" customFormat="1" ht="15" customHeight="1">
      <c r="B17" s="315"/>
      <c r="C17" s="316"/>
      <c r="D17" s="314" t="s">
        <v>636</v>
      </c>
      <c r="E17" s="314"/>
      <c r="F17" s="314"/>
      <c r="G17" s="314"/>
      <c r="H17" s="314"/>
      <c r="I17" s="314"/>
      <c r="J17" s="314"/>
      <c r="K17" s="312"/>
    </row>
    <row r="18" s="1" customFormat="1" ht="15" customHeight="1">
      <c r="B18" s="315"/>
      <c r="C18" s="316"/>
      <c r="D18" s="316"/>
      <c r="E18" s="318" t="s">
        <v>78</v>
      </c>
      <c r="F18" s="314" t="s">
        <v>637</v>
      </c>
      <c r="G18" s="314"/>
      <c r="H18" s="314"/>
      <c r="I18" s="314"/>
      <c r="J18" s="314"/>
      <c r="K18" s="312"/>
    </row>
    <row r="19" s="1" customFormat="1" ht="15" customHeight="1">
      <c r="B19" s="315"/>
      <c r="C19" s="316"/>
      <c r="D19" s="316"/>
      <c r="E19" s="318" t="s">
        <v>638</v>
      </c>
      <c r="F19" s="314" t="s">
        <v>639</v>
      </c>
      <c r="G19" s="314"/>
      <c r="H19" s="314"/>
      <c r="I19" s="314"/>
      <c r="J19" s="314"/>
      <c r="K19" s="312"/>
    </row>
    <row r="20" s="1" customFormat="1" ht="15" customHeight="1">
      <c r="B20" s="315"/>
      <c r="C20" s="316"/>
      <c r="D20" s="316"/>
      <c r="E20" s="318" t="s">
        <v>640</v>
      </c>
      <c r="F20" s="314" t="s">
        <v>641</v>
      </c>
      <c r="G20" s="314"/>
      <c r="H20" s="314"/>
      <c r="I20" s="314"/>
      <c r="J20" s="314"/>
      <c r="K20" s="312"/>
    </row>
    <row r="21" s="1" customFormat="1" ht="15" customHeight="1">
      <c r="B21" s="315"/>
      <c r="C21" s="316"/>
      <c r="D21" s="316"/>
      <c r="E21" s="318" t="s">
        <v>642</v>
      </c>
      <c r="F21" s="314" t="s">
        <v>643</v>
      </c>
      <c r="G21" s="314"/>
      <c r="H21" s="314"/>
      <c r="I21" s="314"/>
      <c r="J21" s="314"/>
      <c r="K21" s="312"/>
    </row>
    <row r="22" s="1" customFormat="1" ht="15" customHeight="1">
      <c r="B22" s="315"/>
      <c r="C22" s="316"/>
      <c r="D22" s="316"/>
      <c r="E22" s="318" t="s">
        <v>644</v>
      </c>
      <c r="F22" s="314" t="s">
        <v>645</v>
      </c>
      <c r="G22" s="314"/>
      <c r="H22" s="314"/>
      <c r="I22" s="314"/>
      <c r="J22" s="314"/>
      <c r="K22" s="312"/>
    </row>
    <row r="23" s="1" customFormat="1" ht="15" customHeight="1">
      <c r="B23" s="315"/>
      <c r="C23" s="316"/>
      <c r="D23" s="316"/>
      <c r="E23" s="318" t="s">
        <v>83</v>
      </c>
      <c r="F23" s="314" t="s">
        <v>646</v>
      </c>
      <c r="G23" s="314"/>
      <c r="H23" s="314"/>
      <c r="I23" s="314"/>
      <c r="J23" s="314"/>
      <c r="K23" s="312"/>
    </row>
    <row r="24" s="1" customFormat="1" ht="12.75" customHeight="1">
      <c r="B24" s="315"/>
      <c r="C24" s="316"/>
      <c r="D24" s="316"/>
      <c r="E24" s="316"/>
      <c r="F24" s="316"/>
      <c r="G24" s="316"/>
      <c r="H24" s="316"/>
      <c r="I24" s="316"/>
      <c r="J24" s="316"/>
      <c r="K24" s="312"/>
    </row>
    <row r="25" s="1" customFormat="1" ht="15" customHeight="1">
      <c r="B25" s="315"/>
      <c r="C25" s="314" t="s">
        <v>647</v>
      </c>
      <c r="D25" s="314"/>
      <c r="E25" s="314"/>
      <c r="F25" s="314"/>
      <c r="G25" s="314"/>
      <c r="H25" s="314"/>
      <c r="I25" s="314"/>
      <c r="J25" s="314"/>
      <c r="K25" s="312"/>
    </row>
    <row r="26" s="1" customFormat="1" ht="15" customHeight="1">
      <c r="B26" s="315"/>
      <c r="C26" s="314" t="s">
        <v>648</v>
      </c>
      <c r="D26" s="314"/>
      <c r="E26" s="314"/>
      <c r="F26" s="314"/>
      <c r="G26" s="314"/>
      <c r="H26" s="314"/>
      <c r="I26" s="314"/>
      <c r="J26" s="314"/>
      <c r="K26" s="312"/>
    </row>
    <row r="27" s="1" customFormat="1" ht="15" customHeight="1">
      <c r="B27" s="315"/>
      <c r="C27" s="314"/>
      <c r="D27" s="314" t="s">
        <v>649</v>
      </c>
      <c r="E27" s="314"/>
      <c r="F27" s="314"/>
      <c r="G27" s="314"/>
      <c r="H27" s="314"/>
      <c r="I27" s="314"/>
      <c r="J27" s="314"/>
      <c r="K27" s="312"/>
    </row>
    <row r="28" s="1" customFormat="1" ht="15" customHeight="1">
      <c r="B28" s="315"/>
      <c r="C28" s="316"/>
      <c r="D28" s="314" t="s">
        <v>650</v>
      </c>
      <c r="E28" s="314"/>
      <c r="F28" s="314"/>
      <c r="G28" s="314"/>
      <c r="H28" s="314"/>
      <c r="I28" s="314"/>
      <c r="J28" s="314"/>
      <c r="K28" s="312"/>
    </row>
    <row r="29" s="1" customFormat="1" ht="12.75" customHeight="1">
      <c r="B29" s="315"/>
      <c r="C29" s="316"/>
      <c r="D29" s="316"/>
      <c r="E29" s="316"/>
      <c r="F29" s="316"/>
      <c r="G29" s="316"/>
      <c r="H29" s="316"/>
      <c r="I29" s="316"/>
      <c r="J29" s="316"/>
      <c r="K29" s="312"/>
    </row>
    <row r="30" s="1" customFormat="1" ht="15" customHeight="1">
      <c r="B30" s="315"/>
      <c r="C30" s="316"/>
      <c r="D30" s="314" t="s">
        <v>651</v>
      </c>
      <c r="E30" s="314"/>
      <c r="F30" s="314"/>
      <c r="G30" s="314"/>
      <c r="H30" s="314"/>
      <c r="I30" s="314"/>
      <c r="J30" s="314"/>
      <c r="K30" s="312"/>
    </row>
    <row r="31" s="1" customFormat="1" ht="15" customHeight="1">
      <c r="B31" s="315"/>
      <c r="C31" s="316"/>
      <c r="D31" s="314" t="s">
        <v>652</v>
      </c>
      <c r="E31" s="314"/>
      <c r="F31" s="314"/>
      <c r="G31" s="314"/>
      <c r="H31" s="314"/>
      <c r="I31" s="314"/>
      <c r="J31" s="314"/>
      <c r="K31" s="312"/>
    </row>
    <row r="32" s="1" customFormat="1" ht="12.75" customHeight="1">
      <c r="B32" s="315"/>
      <c r="C32" s="316"/>
      <c r="D32" s="316"/>
      <c r="E32" s="316"/>
      <c r="F32" s="316"/>
      <c r="G32" s="316"/>
      <c r="H32" s="316"/>
      <c r="I32" s="316"/>
      <c r="J32" s="316"/>
      <c r="K32" s="312"/>
    </row>
    <row r="33" s="1" customFormat="1" ht="15" customHeight="1">
      <c r="B33" s="315"/>
      <c r="C33" s="316"/>
      <c r="D33" s="314" t="s">
        <v>653</v>
      </c>
      <c r="E33" s="314"/>
      <c r="F33" s="314"/>
      <c r="G33" s="314"/>
      <c r="H33" s="314"/>
      <c r="I33" s="314"/>
      <c r="J33" s="314"/>
      <c r="K33" s="312"/>
    </row>
    <row r="34" s="1" customFormat="1" ht="15" customHeight="1">
      <c r="B34" s="315"/>
      <c r="C34" s="316"/>
      <c r="D34" s="314" t="s">
        <v>654</v>
      </c>
      <c r="E34" s="314"/>
      <c r="F34" s="314"/>
      <c r="G34" s="314"/>
      <c r="H34" s="314"/>
      <c r="I34" s="314"/>
      <c r="J34" s="314"/>
      <c r="K34" s="312"/>
    </row>
    <row r="35" s="1" customFormat="1" ht="15" customHeight="1">
      <c r="B35" s="315"/>
      <c r="C35" s="316"/>
      <c r="D35" s="314" t="s">
        <v>655</v>
      </c>
      <c r="E35" s="314"/>
      <c r="F35" s="314"/>
      <c r="G35" s="314"/>
      <c r="H35" s="314"/>
      <c r="I35" s="314"/>
      <c r="J35" s="314"/>
      <c r="K35" s="312"/>
    </row>
    <row r="36" s="1" customFormat="1" ht="15" customHeight="1">
      <c r="B36" s="315"/>
      <c r="C36" s="316"/>
      <c r="D36" s="314"/>
      <c r="E36" s="317" t="s">
        <v>114</v>
      </c>
      <c r="F36" s="314"/>
      <c r="G36" s="314" t="s">
        <v>656</v>
      </c>
      <c r="H36" s="314"/>
      <c r="I36" s="314"/>
      <c r="J36" s="314"/>
      <c r="K36" s="312"/>
    </row>
    <row r="37" s="1" customFormat="1" ht="30.75" customHeight="1">
      <c r="B37" s="315"/>
      <c r="C37" s="316"/>
      <c r="D37" s="314"/>
      <c r="E37" s="317" t="s">
        <v>657</v>
      </c>
      <c r="F37" s="314"/>
      <c r="G37" s="314" t="s">
        <v>658</v>
      </c>
      <c r="H37" s="314"/>
      <c r="I37" s="314"/>
      <c r="J37" s="314"/>
      <c r="K37" s="312"/>
    </row>
    <row r="38" s="1" customFormat="1" ht="15" customHeight="1">
      <c r="B38" s="315"/>
      <c r="C38" s="316"/>
      <c r="D38" s="314"/>
      <c r="E38" s="317" t="s">
        <v>53</v>
      </c>
      <c r="F38" s="314"/>
      <c r="G38" s="314" t="s">
        <v>659</v>
      </c>
      <c r="H38" s="314"/>
      <c r="I38" s="314"/>
      <c r="J38" s="314"/>
      <c r="K38" s="312"/>
    </row>
    <row r="39" s="1" customFormat="1" ht="15" customHeight="1">
      <c r="B39" s="315"/>
      <c r="C39" s="316"/>
      <c r="D39" s="314"/>
      <c r="E39" s="317" t="s">
        <v>54</v>
      </c>
      <c r="F39" s="314"/>
      <c r="G39" s="314" t="s">
        <v>660</v>
      </c>
      <c r="H39" s="314"/>
      <c r="I39" s="314"/>
      <c r="J39" s="314"/>
      <c r="K39" s="312"/>
    </row>
    <row r="40" s="1" customFormat="1" ht="15" customHeight="1">
      <c r="B40" s="315"/>
      <c r="C40" s="316"/>
      <c r="D40" s="314"/>
      <c r="E40" s="317" t="s">
        <v>115</v>
      </c>
      <c r="F40" s="314"/>
      <c r="G40" s="314" t="s">
        <v>661</v>
      </c>
      <c r="H40" s="314"/>
      <c r="I40" s="314"/>
      <c r="J40" s="314"/>
      <c r="K40" s="312"/>
    </row>
    <row r="41" s="1" customFormat="1" ht="15" customHeight="1">
      <c r="B41" s="315"/>
      <c r="C41" s="316"/>
      <c r="D41" s="314"/>
      <c r="E41" s="317" t="s">
        <v>116</v>
      </c>
      <c r="F41" s="314"/>
      <c r="G41" s="314" t="s">
        <v>662</v>
      </c>
      <c r="H41" s="314"/>
      <c r="I41" s="314"/>
      <c r="J41" s="314"/>
      <c r="K41" s="312"/>
    </row>
    <row r="42" s="1" customFormat="1" ht="15" customHeight="1">
      <c r="B42" s="315"/>
      <c r="C42" s="316"/>
      <c r="D42" s="314"/>
      <c r="E42" s="317" t="s">
        <v>663</v>
      </c>
      <c r="F42" s="314"/>
      <c r="G42" s="314" t="s">
        <v>664</v>
      </c>
      <c r="H42" s="314"/>
      <c r="I42" s="314"/>
      <c r="J42" s="314"/>
      <c r="K42" s="312"/>
    </row>
    <row r="43" s="1" customFormat="1" ht="15" customHeight="1">
      <c r="B43" s="315"/>
      <c r="C43" s="316"/>
      <c r="D43" s="314"/>
      <c r="E43" s="317"/>
      <c r="F43" s="314"/>
      <c r="G43" s="314" t="s">
        <v>665</v>
      </c>
      <c r="H43" s="314"/>
      <c r="I43" s="314"/>
      <c r="J43" s="314"/>
      <c r="K43" s="312"/>
    </row>
    <row r="44" s="1" customFormat="1" ht="15" customHeight="1">
      <c r="B44" s="315"/>
      <c r="C44" s="316"/>
      <c r="D44" s="314"/>
      <c r="E44" s="317" t="s">
        <v>666</v>
      </c>
      <c r="F44" s="314"/>
      <c r="G44" s="314" t="s">
        <v>667</v>
      </c>
      <c r="H44" s="314"/>
      <c r="I44" s="314"/>
      <c r="J44" s="314"/>
      <c r="K44" s="312"/>
    </row>
    <row r="45" s="1" customFormat="1" ht="15" customHeight="1">
      <c r="B45" s="315"/>
      <c r="C45" s="316"/>
      <c r="D45" s="314"/>
      <c r="E45" s="317" t="s">
        <v>118</v>
      </c>
      <c r="F45" s="314"/>
      <c r="G45" s="314" t="s">
        <v>668</v>
      </c>
      <c r="H45" s="314"/>
      <c r="I45" s="314"/>
      <c r="J45" s="314"/>
      <c r="K45" s="312"/>
    </row>
    <row r="46" s="1" customFormat="1" ht="12.75" customHeight="1">
      <c r="B46" s="315"/>
      <c r="C46" s="316"/>
      <c r="D46" s="314"/>
      <c r="E46" s="314"/>
      <c r="F46" s="314"/>
      <c r="G46" s="314"/>
      <c r="H46" s="314"/>
      <c r="I46" s="314"/>
      <c r="J46" s="314"/>
      <c r="K46" s="312"/>
    </row>
    <row r="47" s="1" customFormat="1" ht="15" customHeight="1">
      <c r="B47" s="315"/>
      <c r="C47" s="316"/>
      <c r="D47" s="314" t="s">
        <v>669</v>
      </c>
      <c r="E47" s="314"/>
      <c r="F47" s="314"/>
      <c r="G47" s="314"/>
      <c r="H47" s="314"/>
      <c r="I47" s="314"/>
      <c r="J47" s="314"/>
      <c r="K47" s="312"/>
    </row>
    <row r="48" s="1" customFormat="1" ht="15" customHeight="1">
      <c r="B48" s="315"/>
      <c r="C48" s="316"/>
      <c r="D48" s="316"/>
      <c r="E48" s="314" t="s">
        <v>670</v>
      </c>
      <c r="F48" s="314"/>
      <c r="G48" s="314"/>
      <c r="H48" s="314"/>
      <c r="I48" s="314"/>
      <c r="J48" s="314"/>
      <c r="K48" s="312"/>
    </row>
    <row r="49" s="1" customFormat="1" ht="15" customHeight="1">
      <c r="B49" s="315"/>
      <c r="C49" s="316"/>
      <c r="D49" s="316"/>
      <c r="E49" s="314" t="s">
        <v>671</v>
      </c>
      <c r="F49" s="314"/>
      <c r="G49" s="314"/>
      <c r="H49" s="314"/>
      <c r="I49" s="314"/>
      <c r="J49" s="314"/>
      <c r="K49" s="312"/>
    </row>
    <row r="50" s="1" customFormat="1" ht="15" customHeight="1">
      <c r="B50" s="315"/>
      <c r="C50" s="316"/>
      <c r="D50" s="316"/>
      <c r="E50" s="314" t="s">
        <v>672</v>
      </c>
      <c r="F50" s="314"/>
      <c r="G50" s="314"/>
      <c r="H50" s="314"/>
      <c r="I50" s="314"/>
      <c r="J50" s="314"/>
      <c r="K50" s="312"/>
    </row>
    <row r="51" s="1" customFormat="1" ht="15" customHeight="1">
      <c r="B51" s="315"/>
      <c r="C51" s="316"/>
      <c r="D51" s="314" t="s">
        <v>673</v>
      </c>
      <c r="E51" s="314"/>
      <c r="F51" s="314"/>
      <c r="G51" s="314"/>
      <c r="H51" s="314"/>
      <c r="I51" s="314"/>
      <c r="J51" s="314"/>
      <c r="K51" s="312"/>
    </row>
    <row r="52" s="1" customFormat="1" ht="25.5" customHeight="1">
      <c r="B52" s="310"/>
      <c r="C52" s="311" t="s">
        <v>674</v>
      </c>
      <c r="D52" s="311"/>
      <c r="E52" s="311"/>
      <c r="F52" s="311"/>
      <c r="G52" s="311"/>
      <c r="H52" s="311"/>
      <c r="I52" s="311"/>
      <c r="J52" s="311"/>
      <c r="K52" s="312"/>
    </row>
    <row r="53" s="1" customFormat="1" ht="5.25" customHeight="1">
      <c r="B53" s="310"/>
      <c r="C53" s="313"/>
      <c r="D53" s="313"/>
      <c r="E53" s="313"/>
      <c r="F53" s="313"/>
      <c r="G53" s="313"/>
      <c r="H53" s="313"/>
      <c r="I53" s="313"/>
      <c r="J53" s="313"/>
      <c r="K53" s="312"/>
    </row>
    <row r="54" s="1" customFormat="1" ht="15" customHeight="1">
      <c r="B54" s="310"/>
      <c r="C54" s="314" t="s">
        <v>675</v>
      </c>
      <c r="D54" s="314"/>
      <c r="E54" s="314"/>
      <c r="F54" s="314"/>
      <c r="G54" s="314"/>
      <c r="H54" s="314"/>
      <c r="I54" s="314"/>
      <c r="J54" s="314"/>
      <c r="K54" s="312"/>
    </row>
    <row r="55" s="1" customFormat="1" ht="15" customHeight="1">
      <c r="B55" s="310"/>
      <c r="C55" s="314" t="s">
        <v>676</v>
      </c>
      <c r="D55" s="314"/>
      <c r="E55" s="314"/>
      <c r="F55" s="314"/>
      <c r="G55" s="314"/>
      <c r="H55" s="314"/>
      <c r="I55" s="314"/>
      <c r="J55" s="314"/>
      <c r="K55" s="312"/>
    </row>
    <row r="56" s="1" customFormat="1" ht="12.75" customHeight="1">
      <c r="B56" s="310"/>
      <c r="C56" s="314"/>
      <c r="D56" s="314"/>
      <c r="E56" s="314"/>
      <c r="F56" s="314"/>
      <c r="G56" s="314"/>
      <c r="H56" s="314"/>
      <c r="I56" s="314"/>
      <c r="J56" s="314"/>
      <c r="K56" s="312"/>
    </row>
    <row r="57" s="1" customFormat="1" ht="15" customHeight="1">
      <c r="B57" s="310"/>
      <c r="C57" s="314" t="s">
        <v>677</v>
      </c>
      <c r="D57" s="314"/>
      <c r="E57" s="314"/>
      <c r="F57" s="314"/>
      <c r="G57" s="314"/>
      <c r="H57" s="314"/>
      <c r="I57" s="314"/>
      <c r="J57" s="314"/>
      <c r="K57" s="312"/>
    </row>
    <row r="58" s="1" customFormat="1" ht="15" customHeight="1">
      <c r="B58" s="310"/>
      <c r="C58" s="316"/>
      <c r="D58" s="314" t="s">
        <v>678</v>
      </c>
      <c r="E58" s="314"/>
      <c r="F58" s="314"/>
      <c r="G58" s="314"/>
      <c r="H58" s="314"/>
      <c r="I58" s="314"/>
      <c r="J58" s="314"/>
      <c r="K58" s="312"/>
    </row>
    <row r="59" s="1" customFormat="1" ht="15" customHeight="1">
      <c r="B59" s="310"/>
      <c r="C59" s="316"/>
      <c r="D59" s="314" t="s">
        <v>679</v>
      </c>
      <c r="E59" s="314"/>
      <c r="F59" s="314"/>
      <c r="G59" s="314"/>
      <c r="H59" s="314"/>
      <c r="I59" s="314"/>
      <c r="J59" s="314"/>
      <c r="K59" s="312"/>
    </row>
    <row r="60" s="1" customFormat="1" ht="15" customHeight="1">
      <c r="B60" s="310"/>
      <c r="C60" s="316"/>
      <c r="D60" s="314" t="s">
        <v>680</v>
      </c>
      <c r="E60" s="314"/>
      <c r="F60" s="314"/>
      <c r="G60" s="314"/>
      <c r="H60" s="314"/>
      <c r="I60" s="314"/>
      <c r="J60" s="314"/>
      <c r="K60" s="312"/>
    </row>
    <row r="61" s="1" customFormat="1" ht="15" customHeight="1">
      <c r="B61" s="310"/>
      <c r="C61" s="316"/>
      <c r="D61" s="314" t="s">
        <v>681</v>
      </c>
      <c r="E61" s="314"/>
      <c r="F61" s="314"/>
      <c r="G61" s="314"/>
      <c r="H61" s="314"/>
      <c r="I61" s="314"/>
      <c r="J61" s="314"/>
      <c r="K61" s="312"/>
    </row>
    <row r="62" s="1" customFormat="1" ht="15" customHeight="1">
      <c r="B62" s="310"/>
      <c r="C62" s="316"/>
      <c r="D62" s="319" t="s">
        <v>682</v>
      </c>
      <c r="E62" s="319"/>
      <c r="F62" s="319"/>
      <c r="G62" s="319"/>
      <c r="H62" s="319"/>
      <c r="I62" s="319"/>
      <c r="J62" s="319"/>
      <c r="K62" s="312"/>
    </row>
    <row r="63" s="1" customFormat="1" ht="15" customHeight="1">
      <c r="B63" s="310"/>
      <c r="C63" s="316"/>
      <c r="D63" s="314" t="s">
        <v>683</v>
      </c>
      <c r="E63" s="314"/>
      <c r="F63" s="314"/>
      <c r="G63" s="314"/>
      <c r="H63" s="314"/>
      <c r="I63" s="314"/>
      <c r="J63" s="314"/>
      <c r="K63" s="312"/>
    </row>
    <row r="64" s="1" customFormat="1" ht="12.75" customHeight="1">
      <c r="B64" s="310"/>
      <c r="C64" s="316"/>
      <c r="D64" s="316"/>
      <c r="E64" s="320"/>
      <c r="F64" s="316"/>
      <c r="G64" s="316"/>
      <c r="H64" s="316"/>
      <c r="I64" s="316"/>
      <c r="J64" s="316"/>
      <c r="K64" s="312"/>
    </row>
    <row r="65" s="1" customFormat="1" ht="15" customHeight="1">
      <c r="B65" s="310"/>
      <c r="C65" s="316"/>
      <c r="D65" s="314" t="s">
        <v>684</v>
      </c>
      <c r="E65" s="314"/>
      <c r="F65" s="314"/>
      <c r="G65" s="314"/>
      <c r="H65" s="314"/>
      <c r="I65" s="314"/>
      <c r="J65" s="314"/>
      <c r="K65" s="312"/>
    </row>
    <row r="66" s="1" customFormat="1" ht="15" customHeight="1">
      <c r="B66" s="310"/>
      <c r="C66" s="316"/>
      <c r="D66" s="319" t="s">
        <v>685</v>
      </c>
      <c r="E66" s="319"/>
      <c r="F66" s="319"/>
      <c r="G66" s="319"/>
      <c r="H66" s="319"/>
      <c r="I66" s="319"/>
      <c r="J66" s="319"/>
      <c r="K66" s="312"/>
    </row>
    <row r="67" s="1" customFormat="1" ht="15" customHeight="1">
      <c r="B67" s="310"/>
      <c r="C67" s="316"/>
      <c r="D67" s="314" t="s">
        <v>686</v>
      </c>
      <c r="E67" s="314"/>
      <c r="F67" s="314"/>
      <c r="G67" s="314"/>
      <c r="H67" s="314"/>
      <c r="I67" s="314"/>
      <c r="J67" s="314"/>
      <c r="K67" s="312"/>
    </row>
    <row r="68" s="1" customFormat="1" ht="15" customHeight="1">
      <c r="B68" s="310"/>
      <c r="C68" s="316"/>
      <c r="D68" s="314" t="s">
        <v>687</v>
      </c>
      <c r="E68" s="314"/>
      <c r="F68" s="314"/>
      <c r="G68" s="314"/>
      <c r="H68" s="314"/>
      <c r="I68" s="314"/>
      <c r="J68" s="314"/>
      <c r="K68" s="312"/>
    </row>
    <row r="69" s="1" customFormat="1" ht="15" customHeight="1">
      <c r="B69" s="310"/>
      <c r="C69" s="316"/>
      <c r="D69" s="314" t="s">
        <v>688</v>
      </c>
      <c r="E69" s="314"/>
      <c r="F69" s="314"/>
      <c r="G69" s="314"/>
      <c r="H69" s="314"/>
      <c r="I69" s="314"/>
      <c r="J69" s="314"/>
      <c r="K69" s="312"/>
    </row>
    <row r="70" s="1" customFormat="1" ht="15" customHeight="1">
      <c r="B70" s="310"/>
      <c r="C70" s="316"/>
      <c r="D70" s="314" t="s">
        <v>689</v>
      </c>
      <c r="E70" s="314"/>
      <c r="F70" s="314"/>
      <c r="G70" s="314"/>
      <c r="H70" s="314"/>
      <c r="I70" s="314"/>
      <c r="J70" s="314"/>
      <c r="K70" s="312"/>
    </row>
    <row r="71" s="1" customFormat="1" ht="12.75" customHeight="1">
      <c r="B71" s="321"/>
      <c r="C71" s="322"/>
      <c r="D71" s="322"/>
      <c r="E71" s="322"/>
      <c r="F71" s="322"/>
      <c r="G71" s="322"/>
      <c r="H71" s="322"/>
      <c r="I71" s="322"/>
      <c r="J71" s="322"/>
      <c r="K71" s="323"/>
    </row>
    <row r="72" s="1" customFormat="1" ht="18.75" customHeight="1">
      <c r="B72" s="324"/>
      <c r="C72" s="324"/>
      <c r="D72" s="324"/>
      <c r="E72" s="324"/>
      <c r="F72" s="324"/>
      <c r="G72" s="324"/>
      <c r="H72" s="324"/>
      <c r="I72" s="324"/>
      <c r="J72" s="324"/>
      <c r="K72" s="325"/>
    </row>
    <row r="73" s="1" customFormat="1" ht="18.75" customHeight="1">
      <c r="B73" s="325"/>
      <c r="C73" s="325"/>
      <c r="D73" s="325"/>
      <c r="E73" s="325"/>
      <c r="F73" s="325"/>
      <c r="G73" s="325"/>
      <c r="H73" s="325"/>
      <c r="I73" s="325"/>
      <c r="J73" s="325"/>
      <c r="K73" s="325"/>
    </row>
    <row r="74" s="1" customFormat="1" ht="7.5" customHeight="1">
      <c r="B74" s="326"/>
      <c r="C74" s="327"/>
      <c r="D74" s="327"/>
      <c r="E74" s="327"/>
      <c r="F74" s="327"/>
      <c r="G74" s="327"/>
      <c r="H74" s="327"/>
      <c r="I74" s="327"/>
      <c r="J74" s="327"/>
      <c r="K74" s="328"/>
    </row>
    <row r="75" s="1" customFormat="1" ht="45" customHeight="1">
      <c r="B75" s="329"/>
      <c r="C75" s="330" t="s">
        <v>690</v>
      </c>
      <c r="D75" s="330"/>
      <c r="E75" s="330"/>
      <c r="F75" s="330"/>
      <c r="G75" s="330"/>
      <c r="H75" s="330"/>
      <c r="I75" s="330"/>
      <c r="J75" s="330"/>
      <c r="K75" s="331"/>
    </row>
    <row r="76" s="1" customFormat="1" ht="17.25" customHeight="1">
      <c r="B76" s="329"/>
      <c r="C76" s="332" t="s">
        <v>691</v>
      </c>
      <c r="D76" s="332"/>
      <c r="E76" s="332"/>
      <c r="F76" s="332" t="s">
        <v>692</v>
      </c>
      <c r="G76" s="333"/>
      <c r="H76" s="332" t="s">
        <v>54</v>
      </c>
      <c r="I76" s="332" t="s">
        <v>57</v>
      </c>
      <c r="J76" s="332" t="s">
        <v>693</v>
      </c>
      <c r="K76" s="331"/>
    </row>
    <row r="77" s="1" customFormat="1" ht="17.25" customHeight="1">
      <c r="B77" s="329"/>
      <c r="C77" s="334" t="s">
        <v>694</v>
      </c>
      <c r="D77" s="334"/>
      <c r="E77" s="334"/>
      <c r="F77" s="335" t="s">
        <v>695</v>
      </c>
      <c r="G77" s="336"/>
      <c r="H77" s="334"/>
      <c r="I77" s="334"/>
      <c r="J77" s="334" t="s">
        <v>696</v>
      </c>
      <c r="K77" s="331"/>
    </row>
    <row r="78" s="1" customFormat="1" ht="5.25" customHeight="1">
      <c r="B78" s="329"/>
      <c r="C78" s="337"/>
      <c r="D78" s="337"/>
      <c r="E78" s="337"/>
      <c r="F78" s="337"/>
      <c r="G78" s="338"/>
      <c r="H78" s="337"/>
      <c r="I78" s="337"/>
      <c r="J78" s="337"/>
      <c r="K78" s="331"/>
    </row>
    <row r="79" s="1" customFormat="1" ht="15" customHeight="1">
      <c r="B79" s="329"/>
      <c r="C79" s="317" t="s">
        <v>53</v>
      </c>
      <c r="D79" s="337"/>
      <c r="E79" s="337"/>
      <c r="F79" s="339" t="s">
        <v>697</v>
      </c>
      <c r="G79" s="338"/>
      <c r="H79" s="317" t="s">
        <v>698</v>
      </c>
      <c r="I79" s="317" t="s">
        <v>699</v>
      </c>
      <c r="J79" s="317">
        <v>20</v>
      </c>
      <c r="K79" s="331"/>
    </row>
    <row r="80" s="1" customFormat="1" ht="15" customHeight="1">
      <c r="B80" s="329"/>
      <c r="C80" s="317" t="s">
        <v>700</v>
      </c>
      <c r="D80" s="317"/>
      <c r="E80" s="317"/>
      <c r="F80" s="339" t="s">
        <v>697</v>
      </c>
      <c r="G80" s="338"/>
      <c r="H80" s="317" t="s">
        <v>701</v>
      </c>
      <c r="I80" s="317" t="s">
        <v>699</v>
      </c>
      <c r="J80" s="317">
        <v>120</v>
      </c>
      <c r="K80" s="331"/>
    </row>
    <row r="81" s="1" customFormat="1" ht="15" customHeight="1">
      <c r="B81" s="340"/>
      <c r="C81" s="317" t="s">
        <v>702</v>
      </c>
      <c r="D81" s="317"/>
      <c r="E81" s="317"/>
      <c r="F81" s="339" t="s">
        <v>703</v>
      </c>
      <c r="G81" s="338"/>
      <c r="H81" s="317" t="s">
        <v>704</v>
      </c>
      <c r="I81" s="317" t="s">
        <v>699</v>
      </c>
      <c r="J81" s="317">
        <v>50</v>
      </c>
      <c r="K81" s="331"/>
    </row>
    <row r="82" s="1" customFormat="1" ht="15" customHeight="1">
      <c r="B82" s="340"/>
      <c r="C82" s="317" t="s">
        <v>705</v>
      </c>
      <c r="D82" s="317"/>
      <c r="E82" s="317"/>
      <c r="F82" s="339" t="s">
        <v>697</v>
      </c>
      <c r="G82" s="338"/>
      <c r="H82" s="317" t="s">
        <v>706</v>
      </c>
      <c r="I82" s="317" t="s">
        <v>707</v>
      </c>
      <c r="J82" s="317"/>
      <c r="K82" s="331"/>
    </row>
    <row r="83" s="1" customFormat="1" ht="15" customHeight="1">
      <c r="B83" s="340"/>
      <c r="C83" s="341" t="s">
        <v>708</v>
      </c>
      <c r="D83" s="341"/>
      <c r="E83" s="341"/>
      <c r="F83" s="342" t="s">
        <v>703</v>
      </c>
      <c r="G83" s="341"/>
      <c r="H83" s="341" t="s">
        <v>709</v>
      </c>
      <c r="I83" s="341" t="s">
        <v>699</v>
      </c>
      <c r="J83" s="341">
        <v>15</v>
      </c>
      <c r="K83" s="331"/>
    </row>
    <row r="84" s="1" customFormat="1" ht="15" customHeight="1">
      <c r="B84" s="340"/>
      <c r="C84" s="341" t="s">
        <v>710</v>
      </c>
      <c r="D84" s="341"/>
      <c r="E84" s="341"/>
      <c r="F84" s="342" t="s">
        <v>703</v>
      </c>
      <c r="G84" s="341"/>
      <c r="H84" s="341" t="s">
        <v>711</v>
      </c>
      <c r="I84" s="341" t="s">
        <v>699</v>
      </c>
      <c r="J84" s="341">
        <v>15</v>
      </c>
      <c r="K84" s="331"/>
    </row>
    <row r="85" s="1" customFormat="1" ht="15" customHeight="1">
      <c r="B85" s="340"/>
      <c r="C85" s="341" t="s">
        <v>712</v>
      </c>
      <c r="D85" s="341"/>
      <c r="E85" s="341"/>
      <c r="F85" s="342" t="s">
        <v>703</v>
      </c>
      <c r="G85" s="341"/>
      <c r="H85" s="341" t="s">
        <v>713</v>
      </c>
      <c r="I85" s="341" t="s">
        <v>699</v>
      </c>
      <c r="J85" s="341">
        <v>20</v>
      </c>
      <c r="K85" s="331"/>
    </row>
    <row r="86" s="1" customFormat="1" ht="15" customHeight="1">
      <c r="B86" s="340"/>
      <c r="C86" s="341" t="s">
        <v>714</v>
      </c>
      <c r="D86" s="341"/>
      <c r="E86" s="341"/>
      <c r="F86" s="342" t="s">
        <v>703</v>
      </c>
      <c r="G86" s="341"/>
      <c r="H86" s="341" t="s">
        <v>715</v>
      </c>
      <c r="I86" s="341" t="s">
        <v>699</v>
      </c>
      <c r="J86" s="341">
        <v>20</v>
      </c>
      <c r="K86" s="331"/>
    </row>
    <row r="87" s="1" customFormat="1" ht="15" customHeight="1">
      <c r="B87" s="340"/>
      <c r="C87" s="317" t="s">
        <v>716</v>
      </c>
      <c r="D87" s="317"/>
      <c r="E87" s="317"/>
      <c r="F87" s="339" t="s">
        <v>703</v>
      </c>
      <c r="G87" s="338"/>
      <c r="H87" s="317" t="s">
        <v>717</v>
      </c>
      <c r="I87" s="317" t="s">
        <v>699</v>
      </c>
      <c r="J87" s="317">
        <v>50</v>
      </c>
      <c r="K87" s="331"/>
    </row>
    <row r="88" s="1" customFormat="1" ht="15" customHeight="1">
      <c r="B88" s="340"/>
      <c r="C88" s="317" t="s">
        <v>718</v>
      </c>
      <c r="D88" s="317"/>
      <c r="E88" s="317"/>
      <c r="F88" s="339" t="s">
        <v>703</v>
      </c>
      <c r="G88" s="338"/>
      <c r="H88" s="317" t="s">
        <v>719</v>
      </c>
      <c r="I88" s="317" t="s">
        <v>699</v>
      </c>
      <c r="J88" s="317">
        <v>20</v>
      </c>
      <c r="K88" s="331"/>
    </row>
    <row r="89" s="1" customFormat="1" ht="15" customHeight="1">
      <c r="B89" s="340"/>
      <c r="C89" s="317" t="s">
        <v>720</v>
      </c>
      <c r="D89" s="317"/>
      <c r="E89" s="317"/>
      <c r="F89" s="339" t="s">
        <v>703</v>
      </c>
      <c r="G89" s="338"/>
      <c r="H89" s="317" t="s">
        <v>721</v>
      </c>
      <c r="I89" s="317" t="s">
        <v>699</v>
      </c>
      <c r="J89" s="317">
        <v>20</v>
      </c>
      <c r="K89" s="331"/>
    </row>
    <row r="90" s="1" customFormat="1" ht="15" customHeight="1">
      <c r="B90" s="340"/>
      <c r="C90" s="317" t="s">
        <v>722</v>
      </c>
      <c r="D90" s="317"/>
      <c r="E90" s="317"/>
      <c r="F90" s="339" t="s">
        <v>703</v>
      </c>
      <c r="G90" s="338"/>
      <c r="H90" s="317" t="s">
        <v>723</v>
      </c>
      <c r="I90" s="317" t="s">
        <v>699</v>
      </c>
      <c r="J90" s="317">
        <v>50</v>
      </c>
      <c r="K90" s="331"/>
    </row>
    <row r="91" s="1" customFormat="1" ht="15" customHeight="1">
      <c r="B91" s="340"/>
      <c r="C91" s="317" t="s">
        <v>724</v>
      </c>
      <c r="D91" s="317"/>
      <c r="E91" s="317"/>
      <c r="F91" s="339" t="s">
        <v>703</v>
      </c>
      <c r="G91" s="338"/>
      <c r="H91" s="317" t="s">
        <v>724</v>
      </c>
      <c r="I91" s="317" t="s">
        <v>699</v>
      </c>
      <c r="J91" s="317">
        <v>50</v>
      </c>
      <c r="K91" s="331"/>
    </row>
    <row r="92" s="1" customFormat="1" ht="15" customHeight="1">
      <c r="B92" s="340"/>
      <c r="C92" s="317" t="s">
        <v>725</v>
      </c>
      <c r="D92" s="317"/>
      <c r="E92" s="317"/>
      <c r="F92" s="339" t="s">
        <v>703</v>
      </c>
      <c r="G92" s="338"/>
      <c r="H92" s="317" t="s">
        <v>726</v>
      </c>
      <c r="I92" s="317" t="s">
        <v>699</v>
      </c>
      <c r="J92" s="317">
        <v>255</v>
      </c>
      <c r="K92" s="331"/>
    </row>
    <row r="93" s="1" customFormat="1" ht="15" customHeight="1">
      <c r="B93" s="340"/>
      <c r="C93" s="317" t="s">
        <v>727</v>
      </c>
      <c r="D93" s="317"/>
      <c r="E93" s="317"/>
      <c r="F93" s="339" t="s">
        <v>697</v>
      </c>
      <c r="G93" s="338"/>
      <c r="H93" s="317" t="s">
        <v>728</v>
      </c>
      <c r="I93" s="317" t="s">
        <v>729</v>
      </c>
      <c r="J93" s="317"/>
      <c r="K93" s="331"/>
    </row>
    <row r="94" s="1" customFormat="1" ht="15" customHeight="1">
      <c r="B94" s="340"/>
      <c r="C94" s="317" t="s">
        <v>730</v>
      </c>
      <c r="D94" s="317"/>
      <c r="E94" s="317"/>
      <c r="F94" s="339" t="s">
        <v>697</v>
      </c>
      <c r="G94" s="338"/>
      <c r="H94" s="317" t="s">
        <v>731</v>
      </c>
      <c r="I94" s="317" t="s">
        <v>732</v>
      </c>
      <c r="J94" s="317"/>
      <c r="K94" s="331"/>
    </row>
    <row r="95" s="1" customFormat="1" ht="15" customHeight="1">
      <c r="B95" s="340"/>
      <c r="C95" s="317" t="s">
        <v>733</v>
      </c>
      <c r="D95" s="317"/>
      <c r="E95" s="317"/>
      <c r="F95" s="339" t="s">
        <v>697</v>
      </c>
      <c r="G95" s="338"/>
      <c r="H95" s="317" t="s">
        <v>733</v>
      </c>
      <c r="I95" s="317" t="s">
        <v>732</v>
      </c>
      <c r="J95" s="317"/>
      <c r="K95" s="331"/>
    </row>
    <row r="96" s="1" customFormat="1" ht="15" customHeight="1">
      <c r="B96" s="340"/>
      <c r="C96" s="317" t="s">
        <v>38</v>
      </c>
      <c r="D96" s="317"/>
      <c r="E96" s="317"/>
      <c r="F96" s="339" t="s">
        <v>697</v>
      </c>
      <c r="G96" s="338"/>
      <c r="H96" s="317" t="s">
        <v>734</v>
      </c>
      <c r="I96" s="317" t="s">
        <v>732</v>
      </c>
      <c r="J96" s="317"/>
      <c r="K96" s="331"/>
    </row>
    <row r="97" s="1" customFormat="1" ht="15" customHeight="1">
      <c r="B97" s="340"/>
      <c r="C97" s="317" t="s">
        <v>48</v>
      </c>
      <c r="D97" s="317"/>
      <c r="E97" s="317"/>
      <c r="F97" s="339" t="s">
        <v>697</v>
      </c>
      <c r="G97" s="338"/>
      <c r="H97" s="317" t="s">
        <v>735</v>
      </c>
      <c r="I97" s="317" t="s">
        <v>732</v>
      </c>
      <c r="J97" s="317"/>
      <c r="K97" s="331"/>
    </row>
    <row r="98" s="1" customFormat="1" ht="15" customHeight="1">
      <c r="B98" s="343"/>
      <c r="C98" s="344"/>
      <c r="D98" s="344"/>
      <c r="E98" s="344"/>
      <c r="F98" s="344"/>
      <c r="G98" s="344"/>
      <c r="H98" s="344"/>
      <c r="I98" s="344"/>
      <c r="J98" s="344"/>
      <c r="K98" s="345"/>
    </row>
    <row r="99" s="1" customFormat="1" ht="18.75" customHeight="1">
      <c r="B99" s="346"/>
      <c r="C99" s="347"/>
      <c r="D99" s="347"/>
      <c r="E99" s="347"/>
      <c r="F99" s="347"/>
      <c r="G99" s="347"/>
      <c r="H99" s="347"/>
      <c r="I99" s="347"/>
      <c r="J99" s="347"/>
      <c r="K99" s="346"/>
    </row>
    <row r="100" s="1" customFormat="1" ht="18.75" customHeight="1">
      <c r="B100" s="325"/>
      <c r="C100" s="325"/>
      <c r="D100" s="325"/>
      <c r="E100" s="325"/>
      <c r="F100" s="325"/>
      <c r="G100" s="325"/>
      <c r="H100" s="325"/>
      <c r="I100" s="325"/>
      <c r="J100" s="325"/>
      <c r="K100" s="325"/>
    </row>
    <row r="101" s="1" customFormat="1" ht="7.5" customHeight="1">
      <c r="B101" s="326"/>
      <c r="C101" s="327"/>
      <c r="D101" s="327"/>
      <c r="E101" s="327"/>
      <c r="F101" s="327"/>
      <c r="G101" s="327"/>
      <c r="H101" s="327"/>
      <c r="I101" s="327"/>
      <c r="J101" s="327"/>
      <c r="K101" s="328"/>
    </row>
    <row r="102" s="1" customFormat="1" ht="45" customHeight="1">
      <c r="B102" s="329"/>
      <c r="C102" s="330" t="s">
        <v>736</v>
      </c>
      <c r="D102" s="330"/>
      <c r="E102" s="330"/>
      <c r="F102" s="330"/>
      <c r="G102" s="330"/>
      <c r="H102" s="330"/>
      <c r="I102" s="330"/>
      <c r="J102" s="330"/>
      <c r="K102" s="331"/>
    </row>
    <row r="103" s="1" customFormat="1" ht="17.25" customHeight="1">
      <c r="B103" s="329"/>
      <c r="C103" s="332" t="s">
        <v>691</v>
      </c>
      <c r="D103" s="332"/>
      <c r="E103" s="332"/>
      <c r="F103" s="332" t="s">
        <v>692</v>
      </c>
      <c r="G103" s="333"/>
      <c r="H103" s="332" t="s">
        <v>54</v>
      </c>
      <c r="I103" s="332" t="s">
        <v>57</v>
      </c>
      <c r="J103" s="332" t="s">
        <v>693</v>
      </c>
      <c r="K103" s="331"/>
    </row>
    <row r="104" s="1" customFormat="1" ht="17.25" customHeight="1">
      <c r="B104" s="329"/>
      <c r="C104" s="334" t="s">
        <v>694</v>
      </c>
      <c r="D104" s="334"/>
      <c r="E104" s="334"/>
      <c r="F104" s="335" t="s">
        <v>695</v>
      </c>
      <c r="G104" s="336"/>
      <c r="H104" s="334"/>
      <c r="I104" s="334"/>
      <c r="J104" s="334" t="s">
        <v>696</v>
      </c>
      <c r="K104" s="331"/>
    </row>
    <row r="105" s="1" customFormat="1" ht="5.25" customHeight="1">
      <c r="B105" s="329"/>
      <c r="C105" s="332"/>
      <c r="D105" s="332"/>
      <c r="E105" s="332"/>
      <c r="F105" s="332"/>
      <c r="G105" s="348"/>
      <c r="H105" s="332"/>
      <c r="I105" s="332"/>
      <c r="J105" s="332"/>
      <c r="K105" s="331"/>
    </row>
    <row r="106" s="1" customFormat="1" ht="15" customHeight="1">
      <c r="B106" s="329"/>
      <c r="C106" s="317" t="s">
        <v>53</v>
      </c>
      <c r="D106" s="337"/>
      <c r="E106" s="337"/>
      <c r="F106" s="339" t="s">
        <v>697</v>
      </c>
      <c r="G106" s="348"/>
      <c r="H106" s="317" t="s">
        <v>737</v>
      </c>
      <c r="I106" s="317" t="s">
        <v>699</v>
      </c>
      <c r="J106" s="317">
        <v>20</v>
      </c>
      <c r="K106" s="331"/>
    </row>
    <row r="107" s="1" customFormat="1" ht="15" customHeight="1">
      <c r="B107" s="329"/>
      <c r="C107" s="317" t="s">
        <v>700</v>
      </c>
      <c r="D107" s="317"/>
      <c r="E107" s="317"/>
      <c r="F107" s="339" t="s">
        <v>697</v>
      </c>
      <c r="G107" s="317"/>
      <c r="H107" s="317" t="s">
        <v>737</v>
      </c>
      <c r="I107" s="317" t="s">
        <v>699</v>
      </c>
      <c r="J107" s="317">
        <v>120</v>
      </c>
      <c r="K107" s="331"/>
    </row>
    <row r="108" s="1" customFormat="1" ht="15" customHeight="1">
      <c r="B108" s="340"/>
      <c r="C108" s="317" t="s">
        <v>702</v>
      </c>
      <c r="D108" s="317"/>
      <c r="E108" s="317"/>
      <c r="F108" s="339" t="s">
        <v>703</v>
      </c>
      <c r="G108" s="317"/>
      <c r="H108" s="317" t="s">
        <v>737</v>
      </c>
      <c r="I108" s="317" t="s">
        <v>699</v>
      </c>
      <c r="J108" s="317">
        <v>50</v>
      </c>
      <c r="K108" s="331"/>
    </row>
    <row r="109" s="1" customFormat="1" ht="15" customHeight="1">
      <c r="B109" s="340"/>
      <c r="C109" s="317" t="s">
        <v>705</v>
      </c>
      <c r="D109" s="317"/>
      <c r="E109" s="317"/>
      <c r="F109" s="339" t="s">
        <v>697</v>
      </c>
      <c r="G109" s="317"/>
      <c r="H109" s="317" t="s">
        <v>737</v>
      </c>
      <c r="I109" s="317" t="s">
        <v>707</v>
      </c>
      <c r="J109" s="317"/>
      <c r="K109" s="331"/>
    </row>
    <row r="110" s="1" customFormat="1" ht="15" customHeight="1">
      <c r="B110" s="340"/>
      <c r="C110" s="317" t="s">
        <v>716</v>
      </c>
      <c r="D110" s="317"/>
      <c r="E110" s="317"/>
      <c r="F110" s="339" t="s">
        <v>703</v>
      </c>
      <c r="G110" s="317"/>
      <c r="H110" s="317" t="s">
        <v>737</v>
      </c>
      <c r="I110" s="317" t="s">
        <v>699</v>
      </c>
      <c r="J110" s="317">
        <v>50</v>
      </c>
      <c r="K110" s="331"/>
    </row>
    <row r="111" s="1" customFormat="1" ht="15" customHeight="1">
      <c r="B111" s="340"/>
      <c r="C111" s="317" t="s">
        <v>724</v>
      </c>
      <c r="D111" s="317"/>
      <c r="E111" s="317"/>
      <c r="F111" s="339" t="s">
        <v>703</v>
      </c>
      <c r="G111" s="317"/>
      <c r="H111" s="317" t="s">
        <v>737</v>
      </c>
      <c r="I111" s="317" t="s">
        <v>699</v>
      </c>
      <c r="J111" s="317">
        <v>50</v>
      </c>
      <c r="K111" s="331"/>
    </row>
    <row r="112" s="1" customFormat="1" ht="15" customHeight="1">
      <c r="B112" s="340"/>
      <c r="C112" s="317" t="s">
        <v>722</v>
      </c>
      <c r="D112" s="317"/>
      <c r="E112" s="317"/>
      <c r="F112" s="339" t="s">
        <v>703</v>
      </c>
      <c r="G112" s="317"/>
      <c r="H112" s="317" t="s">
        <v>737</v>
      </c>
      <c r="I112" s="317" t="s">
        <v>699</v>
      </c>
      <c r="J112" s="317">
        <v>50</v>
      </c>
      <c r="K112" s="331"/>
    </row>
    <row r="113" s="1" customFormat="1" ht="15" customHeight="1">
      <c r="B113" s="340"/>
      <c r="C113" s="317" t="s">
        <v>53</v>
      </c>
      <c r="D113" s="317"/>
      <c r="E113" s="317"/>
      <c r="F113" s="339" t="s">
        <v>697</v>
      </c>
      <c r="G113" s="317"/>
      <c r="H113" s="317" t="s">
        <v>738</v>
      </c>
      <c r="I113" s="317" t="s">
        <v>699</v>
      </c>
      <c r="J113" s="317">
        <v>20</v>
      </c>
      <c r="K113" s="331"/>
    </row>
    <row r="114" s="1" customFormat="1" ht="15" customHeight="1">
      <c r="B114" s="340"/>
      <c r="C114" s="317" t="s">
        <v>739</v>
      </c>
      <c r="D114" s="317"/>
      <c r="E114" s="317"/>
      <c r="F114" s="339" t="s">
        <v>697</v>
      </c>
      <c r="G114" s="317"/>
      <c r="H114" s="317" t="s">
        <v>740</v>
      </c>
      <c r="I114" s="317" t="s">
        <v>699</v>
      </c>
      <c r="J114" s="317">
        <v>120</v>
      </c>
      <c r="K114" s="331"/>
    </row>
    <row r="115" s="1" customFormat="1" ht="15" customHeight="1">
      <c r="B115" s="340"/>
      <c r="C115" s="317" t="s">
        <v>38</v>
      </c>
      <c r="D115" s="317"/>
      <c r="E115" s="317"/>
      <c r="F115" s="339" t="s">
        <v>697</v>
      </c>
      <c r="G115" s="317"/>
      <c r="H115" s="317" t="s">
        <v>741</v>
      </c>
      <c r="I115" s="317" t="s">
        <v>732</v>
      </c>
      <c r="J115" s="317"/>
      <c r="K115" s="331"/>
    </row>
    <row r="116" s="1" customFormat="1" ht="15" customHeight="1">
      <c r="B116" s="340"/>
      <c r="C116" s="317" t="s">
        <v>48</v>
      </c>
      <c r="D116" s="317"/>
      <c r="E116" s="317"/>
      <c r="F116" s="339" t="s">
        <v>697</v>
      </c>
      <c r="G116" s="317"/>
      <c r="H116" s="317" t="s">
        <v>742</v>
      </c>
      <c r="I116" s="317" t="s">
        <v>732</v>
      </c>
      <c r="J116" s="317"/>
      <c r="K116" s="331"/>
    </row>
    <row r="117" s="1" customFormat="1" ht="15" customHeight="1">
      <c r="B117" s="340"/>
      <c r="C117" s="317" t="s">
        <v>57</v>
      </c>
      <c r="D117" s="317"/>
      <c r="E117" s="317"/>
      <c r="F117" s="339" t="s">
        <v>697</v>
      </c>
      <c r="G117" s="317"/>
      <c r="H117" s="317" t="s">
        <v>743</v>
      </c>
      <c r="I117" s="317" t="s">
        <v>744</v>
      </c>
      <c r="J117" s="317"/>
      <c r="K117" s="331"/>
    </row>
    <row r="118" s="1" customFormat="1" ht="15" customHeight="1">
      <c r="B118" s="343"/>
      <c r="C118" s="349"/>
      <c r="D118" s="349"/>
      <c r="E118" s="349"/>
      <c r="F118" s="349"/>
      <c r="G118" s="349"/>
      <c r="H118" s="349"/>
      <c r="I118" s="349"/>
      <c r="J118" s="349"/>
      <c r="K118" s="345"/>
    </row>
    <row r="119" s="1" customFormat="1" ht="18.75" customHeight="1">
      <c r="B119" s="350"/>
      <c r="C119" s="314"/>
      <c r="D119" s="314"/>
      <c r="E119" s="314"/>
      <c r="F119" s="351"/>
      <c r="G119" s="314"/>
      <c r="H119" s="314"/>
      <c r="I119" s="314"/>
      <c r="J119" s="314"/>
      <c r="K119" s="350"/>
    </row>
    <row r="120" s="1" customFormat="1" ht="18.75" customHeight="1">
      <c r="B120" s="325"/>
      <c r="C120" s="325"/>
      <c r="D120" s="325"/>
      <c r="E120" s="325"/>
      <c r="F120" s="325"/>
      <c r="G120" s="325"/>
      <c r="H120" s="325"/>
      <c r="I120" s="325"/>
      <c r="J120" s="325"/>
      <c r="K120" s="325"/>
    </row>
    <row r="121" s="1" customFormat="1" ht="7.5" customHeight="1">
      <c r="B121" s="352"/>
      <c r="C121" s="353"/>
      <c r="D121" s="353"/>
      <c r="E121" s="353"/>
      <c r="F121" s="353"/>
      <c r="G121" s="353"/>
      <c r="H121" s="353"/>
      <c r="I121" s="353"/>
      <c r="J121" s="353"/>
      <c r="K121" s="354"/>
    </row>
    <row r="122" s="1" customFormat="1" ht="45" customHeight="1">
      <c r="B122" s="355"/>
      <c r="C122" s="308" t="s">
        <v>745</v>
      </c>
      <c r="D122" s="308"/>
      <c r="E122" s="308"/>
      <c r="F122" s="308"/>
      <c r="G122" s="308"/>
      <c r="H122" s="308"/>
      <c r="I122" s="308"/>
      <c r="J122" s="308"/>
      <c r="K122" s="356"/>
    </row>
    <row r="123" s="1" customFormat="1" ht="17.25" customHeight="1">
      <c r="B123" s="357"/>
      <c r="C123" s="332" t="s">
        <v>691</v>
      </c>
      <c r="D123" s="332"/>
      <c r="E123" s="332"/>
      <c r="F123" s="332" t="s">
        <v>692</v>
      </c>
      <c r="G123" s="333"/>
      <c r="H123" s="332" t="s">
        <v>54</v>
      </c>
      <c r="I123" s="332" t="s">
        <v>57</v>
      </c>
      <c r="J123" s="332" t="s">
        <v>693</v>
      </c>
      <c r="K123" s="358"/>
    </row>
    <row r="124" s="1" customFormat="1" ht="17.25" customHeight="1">
      <c r="B124" s="357"/>
      <c r="C124" s="334" t="s">
        <v>694</v>
      </c>
      <c r="D124" s="334"/>
      <c r="E124" s="334"/>
      <c r="F124" s="335" t="s">
        <v>695</v>
      </c>
      <c r="G124" s="336"/>
      <c r="H124" s="334"/>
      <c r="I124" s="334"/>
      <c r="J124" s="334" t="s">
        <v>696</v>
      </c>
      <c r="K124" s="358"/>
    </row>
    <row r="125" s="1" customFormat="1" ht="5.25" customHeight="1">
      <c r="B125" s="359"/>
      <c r="C125" s="337"/>
      <c r="D125" s="337"/>
      <c r="E125" s="337"/>
      <c r="F125" s="337"/>
      <c r="G125" s="317"/>
      <c r="H125" s="337"/>
      <c r="I125" s="337"/>
      <c r="J125" s="337"/>
      <c r="K125" s="360"/>
    </row>
    <row r="126" s="1" customFormat="1" ht="15" customHeight="1">
      <c r="B126" s="359"/>
      <c r="C126" s="317" t="s">
        <v>700</v>
      </c>
      <c r="D126" s="337"/>
      <c r="E126" s="337"/>
      <c r="F126" s="339" t="s">
        <v>697</v>
      </c>
      <c r="G126" s="317"/>
      <c r="H126" s="317" t="s">
        <v>737</v>
      </c>
      <c r="I126" s="317" t="s">
        <v>699</v>
      </c>
      <c r="J126" s="317">
        <v>120</v>
      </c>
      <c r="K126" s="361"/>
    </row>
    <row r="127" s="1" customFormat="1" ht="15" customHeight="1">
      <c r="B127" s="359"/>
      <c r="C127" s="317" t="s">
        <v>746</v>
      </c>
      <c r="D127" s="317"/>
      <c r="E127" s="317"/>
      <c r="F127" s="339" t="s">
        <v>697</v>
      </c>
      <c r="G127" s="317"/>
      <c r="H127" s="317" t="s">
        <v>747</v>
      </c>
      <c r="I127" s="317" t="s">
        <v>699</v>
      </c>
      <c r="J127" s="317" t="s">
        <v>748</v>
      </c>
      <c r="K127" s="361"/>
    </row>
    <row r="128" s="1" customFormat="1" ht="15" customHeight="1">
      <c r="B128" s="359"/>
      <c r="C128" s="317" t="s">
        <v>83</v>
      </c>
      <c r="D128" s="317"/>
      <c r="E128" s="317"/>
      <c r="F128" s="339" t="s">
        <v>697</v>
      </c>
      <c r="G128" s="317"/>
      <c r="H128" s="317" t="s">
        <v>749</v>
      </c>
      <c r="I128" s="317" t="s">
        <v>699</v>
      </c>
      <c r="J128" s="317" t="s">
        <v>748</v>
      </c>
      <c r="K128" s="361"/>
    </row>
    <row r="129" s="1" customFormat="1" ht="15" customHeight="1">
      <c r="B129" s="359"/>
      <c r="C129" s="317" t="s">
        <v>708</v>
      </c>
      <c r="D129" s="317"/>
      <c r="E129" s="317"/>
      <c r="F129" s="339" t="s">
        <v>703</v>
      </c>
      <c r="G129" s="317"/>
      <c r="H129" s="317" t="s">
        <v>709</v>
      </c>
      <c r="I129" s="317" t="s">
        <v>699</v>
      </c>
      <c r="J129" s="317">
        <v>15</v>
      </c>
      <c r="K129" s="361"/>
    </row>
    <row r="130" s="1" customFormat="1" ht="15" customHeight="1">
      <c r="B130" s="359"/>
      <c r="C130" s="341" t="s">
        <v>710</v>
      </c>
      <c r="D130" s="341"/>
      <c r="E130" s="341"/>
      <c r="F130" s="342" t="s">
        <v>703</v>
      </c>
      <c r="G130" s="341"/>
      <c r="H130" s="341" t="s">
        <v>711</v>
      </c>
      <c r="I130" s="341" t="s">
        <v>699</v>
      </c>
      <c r="J130" s="341">
        <v>15</v>
      </c>
      <c r="K130" s="361"/>
    </row>
    <row r="131" s="1" customFormat="1" ht="15" customHeight="1">
      <c r="B131" s="359"/>
      <c r="C131" s="341" t="s">
        <v>712</v>
      </c>
      <c r="D131" s="341"/>
      <c r="E131" s="341"/>
      <c r="F131" s="342" t="s">
        <v>703</v>
      </c>
      <c r="G131" s="341"/>
      <c r="H131" s="341" t="s">
        <v>713</v>
      </c>
      <c r="I131" s="341" t="s">
        <v>699</v>
      </c>
      <c r="J131" s="341">
        <v>20</v>
      </c>
      <c r="K131" s="361"/>
    </row>
    <row r="132" s="1" customFormat="1" ht="15" customHeight="1">
      <c r="B132" s="359"/>
      <c r="C132" s="341" t="s">
        <v>714</v>
      </c>
      <c r="D132" s="341"/>
      <c r="E132" s="341"/>
      <c r="F132" s="342" t="s">
        <v>703</v>
      </c>
      <c r="G132" s="341"/>
      <c r="H132" s="341" t="s">
        <v>715</v>
      </c>
      <c r="I132" s="341" t="s">
        <v>699</v>
      </c>
      <c r="J132" s="341">
        <v>20</v>
      </c>
      <c r="K132" s="361"/>
    </row>
    <row r="133" s="1" customFormat="1" ht="15" customHeight="1">
      <c r="B133" s="359"/>
      <c r="C133" s="317" t="s">
        <v>702</v>
      </c>
      <c r="D133" s="317"/>
      <c r="E133" s="317"/>
      <c r="F133" s="339" t="s">
        <v>703</v>
      </c>
      <c r="G133" s="317"/>
      <c r="H133" s="317" t="s">
        <v>737</v>
      </c>
      <c r="I133" s="317" t="s">
        <v>699</v>
      </c>
      <c r="J133" s="317">
        <v>50</v>
      </c>
      <c r="K133" s="361"/>
    </row>
    <row r="134" s="1" customFormat="1" ht="15" customHeight="1">
      <c r="B134" s="359"/>
      <c r="C134" s="317" t="s">
        <v>716</v>
      </c>
      <c r="D134" s="317"/>
      <c r="E134" s="317"/>
      <c r="F134" s="339" t="s">
        <v>703</v>
      </c>
      <c r="G134" s="317"/>
      <c r="H134" s="317" t="s">
        <v>737</v>
      </c>
      <c r="I134" s="317" t="s">
        <v>699</v>
      </c>
      <c r="J134" s="317">
        <v>50</v>
      </c>
      <c r="K134" s="361"/>
    </row>
    <row r="135" s="1" customFormat="1" ht="15" customHeight="1">
      <c r="B135" s="359"/>
      <c r="C135" s="317" t="s">
        <v>722</v>
      </c>
      <c r="D135" s="317"/>
      <c r="E135" s="317"/>
      <c r="F135" s="339" t="s">
        <v>703</v>
      </c>
      <c r="G135" s="317"/>
      <c r="H135" s="317" t="s">
        <v>737</v>
      </c>
      <c r="I135" s="317" t="s">
        <v>699</v>
      </c>
      <c r="J135" s="317">
        <v>50</v>
      </c>
      <c r="K135" s="361"/>
    </row>
    <row r="136" s="1" customFormat="1" ht="15" customHeight="1">
      <c r="B136" s="359"/>
      <c r="C136" s="317" t="s">
        <v>724</v>
      </c>
      <c r="D136" s="317"/>
      <c r="E136" s="317"/>
      <c r="F136" s="339" t="s">
        <v>703</v>
      </c>
      <c r="G136" s="317"/>
      <c r="H136" s="317" t="s">
        <v>737</v>
      </c>
      <c r="I136" s="317" t="s">
        <v>699</v>
      </c>
      <c r="J136" s="317">
        <v>50</v>
      </c>
      <c r="K136" s="361"/>
    </row>
    <row r="137" s="1" customFormat="1" ht="15" customHeight="1">
      <c r="B137" s="359"/>
      <c r="C137" s="317" t="s">
        <v>725</v>
      </c>
      <c r="D137" s="317"/>
      <c r="E137" s="317"/>
      <c r="F137" s="339" t="s">
        <v>703</v>
      </c>
      <c r="G137" s="317"/>
      <c r="H137" s="317" t="s">
        <v>750</v>
      </c>
      <c r="I137" s="317" t="s">
        <v>699</v>
      </c>
      <c r="J137" s="317">
        <v>255</v>
      </c>
      <c r="K137" s="361"/>
    </row>
    <row r="138" s="1" customFormat="1" ht="15" customHeight="1">
      <c r="B138" s="359"/>
      <c r="C138" s="317" t="s">
        <v>727</v>
      </c>
      <c r="D138" s="317"/>
      <c r="E138" s="317"/>
      <c r="F138" s="339" t="s">
        <v>697</v>
      </c>
      <c r="G138" s="317"/>
      <c r="H138" s="317" t="s">
        <v>751</v>
      </c>
      <c r="I138" s="317" t="s">
        <v>729</v>
      </c>
      <c r="J138" s="317"/>
      <c r="K138" s="361"/>
    </row>
    <row r="139" s="1" customFormat="1" ht="15" customHeight="1">
      <c r="B139" s="359"/>
      <c r="C139" s="317" t="s">
        <v>730</v>
      </c>
      <c r="D139" s="317"/>
      <c r="E139" s="317"/>
      <c r="F139" s="339" t="s">
        <v>697</v>
      </c>
      <c r="G139" s="317"/>
      <c r="H139" s="317" t="s">
        <v>752</v>
      </c>
      <c r="I139" s="317" t="s">
        <v>732</v>
      </c>
      <c r="J139" s="317"/>
      <c r="K139" s="361"/>
    </row>
    <row r="140" s="1" customFormat="1" ht="15" customHeight="1">
      <c r="B140" s="359"/>
      <c r="C140" s="317" t="s">
        <v>733</v>
      </c>
      <c r="D140" s="317"/>
      <c r="E140" s="317"/>
      <c r="F140" s="339" t="s">
        <v>697</v>
      </c>
      <c r="G140" s="317"/>
      <c r="H140" s="317" t="s">
        <v>733</v>
      </c>
      <c r="I140" s="317" t="s">
        <v>732</v>
      </c>
      <c r="J140" s="317"/>
      <c r="K140" s="361"/>
    </row>
    <row r="141" s="1" customFormat="1" ht="15" customHeight="1">
      <c r="B141" s="359"/>
      <c r="C141" s="317" t="s">
        <v>38</v>
      </c>
      <c r="D141" s="317"/>
      <c r="E141" s="317"/>
      <c r="F141" s="339" t="s">
        <v>697</v>
      </c>
      <c r="G141" s="317"/>
      <c r="H141" s="317" t="s">
        <v>753</v>
      </c>
      <c r="I141" s="317" t="s">
        <v>732</v>
      </c>
      <c r="J141" s="317"/>
      <c r="K141" s="361"/>
    </row>
    <row r="142" s="1" customFormat="1" ht="15" customHeight="1">
      <c r="B142" s="359"/>
      <c r="C142" s="317" t="s">
        <v>754</v>
      </c>
      <c r="D142" s="317"/>
      <c r="E142" s="317"/>
      <c r="F142" s="339" t="s">
        <v>697</v>
      </c>
      <c r="G142" s="317"/>
      <c r="H142" s="317" t="s">
        <v>755</v>
      </c>
      <c r="I142" s="317" t="s">
        <v>732</v>
      </c>
      <c r="J142" s="317"/>
      <c r="K142" s="361"/>
    </row>
    <row r="143" s="1" customFormat="1" ht="15" customHeight="1">
      <c r="B143" s="362"/>
      <c r="C143" s="363"/>
      <c r="D143" s="363"/>
      <c r="E143" s="363"/>
      <c r="F143" s="363"/>
      <c r="G143" s="363"/>
      <c r="H143" s="363"/>
      <c r="I143" s="363"/>
      <c r="J143" s="363"/>
      <c r="K143" s="364"/>
    </row>
    <row r="144" s="1" customFormat="1" ht="18.75" customHeight="1">
      <c r="B144" s="314"/>
      <c r="C144" s="314"/>
      <c r="D144" s="314"/>
      <c r="E144" s="314"/>
      <c r="F144" s="351"/>
      <c r="G144" s="314"/>
      <c r="H144" s="314"/>
      <c r="I144" s="314"/>
      <c r="J144" s="314"/>
      <c r="K144" s="314"/>
    </row>
    <row r="145" s="1" customFormat="1" ht="18.75" customHeight="1">
      <c r="B145" s="325"/>
      <c r="C145" s="325"/>
      <c r="D145" s="325"/>
      <c r="E145" s="325"/>
      <c r="F145" s="325"/>
      <c r="G145" s="325"/>
      <c r="H145" s="325"/>
      <c r="I145" s="325"/>
      <c r="J145" s="325"/>
      <c r="K145" s="325"/>
    </row>
    <row r="146" s="1" customFormat="1" ht="7.5" customHeight="1">
      <c r="B146" s="326"/>
      <c r="C146" s="327"/>
      <c r="D146" s="327"/>
      <c r="E146" s="327"/>
      <c r="F146" s="327"/>
      <c r="G146" s="327"/>
      <c r="H146" s="327"/>
      <c r="I146" s="327"/>
      <c r="J146" s="327"/>
      <c r="K146" s="328"/>
    </row>
    <row r="147" s="1" customFormat="1" ht="45" customHeight="1">
      <c r="B147" s="329"/>
      <c r="C147" s="330" t="s">
        <v>756</v>
      </c>
      <c r="D147" s="330"/>
      <c r="E147" s="330"/>
      <c r="F147" s="330"/>
      <c r="G147" s="330"/>
      <c r="H147" s="330"/>
      <c r="I147" s="330"/>
      <c r="J147" s="330"/>
      <c r="K147" s="331"/>
    </row>
    <row r="148" s="1" customFormat="1" ht="17.25" customHeight="1">
      <c r="B148" s="329"/>
      <c r="C148" s="332" t="s">
        <v>691</v>
      </c>
      <c r="D148" s="332"/>
      <c r="E148" s="332"/>
      <c r="F148" s="332" t="s">
        <v>692</v>
      </c>
      <c r="G148" s="333"/>
      <c r="H148" s="332" t="s">
        <v>54</v>
      </c>
      <c r="I148" s="332" t="s">
        <v>57</v>
      </c>
      <c r="J148" s="332" t="s">
        <v>693</v>
      </c>
      <c r="K148" s="331"/>
    </row>
    <row r="149" s="1" customFormat="1" ht="17.25" customHeight="1">
      <c r="B149" s="329"/>
      <c r="C149" s="334" t="s">
        <v>694</v>
      </c>
      <c r="D149" s="334"/>
      <c r="E149" s="334"/>
      <c r="F149" s="335" t="s">
        <v>695</v>
      </c>
      <c r="G149" s="336"/>
      <c r="H149" s="334"/>
      <c r="I149" s="334"/>
      <c r="J149" s="334" t="s">
        <v>696</v>
      </c>
      <c r="K149" s="331"/>
    </row>
    <row r="150" s="1" customFormat="1" ht="5.25" customHeight="1">
      <c r="B150" s="340"/>
      <c r="C150" s="337"/>
      <c r="D150" s="337"/>
      <c r="E150" s="337"/>
      <c r="F150" s="337"/>
      <c r="G150" s="338"/>
      <c r="H150" s="337"/>
      <c r="I150" s="337"/>
      <c r="J150" s="337"/>
      <c r="K150" s="361"/>
    </row>
    <row r="151" s="1" customFormat="1" ht="15" customHeight="1">
      <c r="B151" s="340"/>
      <c r="C151" s="365" t="s">
        <v>700</v>
      </c>
      <c r="D151" s="317"/>
      <c r="E151" s="317"/>
      <c r="F151" s="366" t="s">
        <v>697</v>
      </c>
      <c r="G151" s="317"/>
      <c r="H151" s="365" t="s">
        <v>737</v>
      </c>
      <c r="I151" s="365" t="s">
        <v>699</v>
      </c>
      <c r="J151" s="365">
        <v>120</v>
      </c>
      <c r="K151" s="361"/>
    </row>
    <row r="152" s="1" customFormat="1" ht="15" customHeight="1">
      <c r="B152" s="340"/>
      <c r="C152" s="365" t="s">
        <v>746</v>
      </c>
      <c r="D152" s="317"/>
      <c r="E152" s="317"/>
      <c r="F152" s="366" t="s">
        <v>697</v>
      </c>
      <c r="G152" s="317"/>
      <c r="H152" s="365" t="s">
        <v>757</v>
      </c>
      <c r="I152" s="365" t="s">
        <v>699</v>
      </c>
      <c r="J152" s="365" t="s">
        <v>748</v>
      </c>
      <c r="K152" s="361"/>
    </row>
    <row r="153" s="1" customFormat="1" ht="15" customHeight="1">
      <c r="B153" s="340"/>
      <c r="C153" s="365" t="s">
        <v>83</v>
      </c>
      <c r="D153" s="317"/>
      <c r="E153" s="317"/>
      <c r="F153" s="366" t="s">
        <v>697</v>
      </c>
      <c r="G153" s="317"/>
      <c r="H153" s="365" t="s">
        <v>758</v>
      </c>
      <c r="I153" s="365" t="s">
        <v>699</v>
      </c>
      <c r="J153" s="365" t="s">
        <v>748</v>
      </c>
      <c r="K153" s="361"/>
    </row>
    <row r="154" s="1" customFormat="1" ht="15" customHeight="1">
      <c r="B154" s="340"/>
      <c r="C154" s="365" t="s">
        <v>702</v>
      </c>
      <c r="D154" s="317"/>
      <c r="E154" s="317"/>
      <c r="F154" s="366" t="s">
        <v>703</v>
      </c>
      <c r="G154" s="317"/>
      <c r="H154" s="365" t="s">
        <v>737</v>
      </c>
      <c r="I154" s="365" t="s">
        <v>699</v>
      </c>
      <c r="J154" s="365">
        <v>50</v>
      </c>
      <c r="K154" s="361"/>
    </row>
    <row r="155" s="1" customFormat="1" ht="15" customHeight="1">
      <c r="B155" s="340"/>
      <c r="C155" s="365" t="s">
        <v>705</v>
      </c>
      <c r="D155" s="317"/>
      <c r="E155" s="317"/>
      <c r="F155" s="366" t="s">
        <v>697</v>
      </c>
      <c r="G155" s="317"/>
      <c r="H155" s="365" t="s">
        <v>737</v>
      </c>
      <c r="I155" s="365" t="s">
        <v>707</v>
      </c>
      <c r="J155" s="365"/>
      <c r="K155" s="361"/>
    </row>
    <row r="156" s="1" customFormat="1" ht="15" customHeight="1">
      <c r="B156" s="340"/>
      <c r="C156" s="365" t="s">
        <v>716</v>
      </c>
      <c r="D156" s="317"/>
      <c r="E156" s="317"/>
      <c r="F156" s="366" t="s">
        <v>703</v>
      </c>
      <c r="G156" s="317"/>
      <c r="H156" s="365" t="s">
        <v>737</v>
      </c>
      <c r="I156" s="365" t="s">
        <v>699</v>
      </c>
      <c r="J156" s="365">
        <v>50</v>
      </c>
      <c r="K156" s="361"/>
    </row>
    <row r="157" s="1" customFormat="1" ht="15" customHeight="1">
      <c r="B157" s="340"/>
      <c r="C157" s="365" t="s">
        <v>724</v>
      </c>
      <c r="D157" s="317"/>
      <c r="E157" s="317"/>
      <c r="F157" s="366" t="s">
        <v>703</v>
      </c>
      <c r="G157" s="317"/>
      <c r="H157" s="365" t="s">
        <v>737</v>
      </c>
      <c r="I157" s="365" t="s">
        <v>699</v>
      </c>
      <c r="J157" s="365">
        <v>50</v>
      </c>
      <c r="K157" s="361"/>
    </row>
    <row r="158" s="1" customFormat="1" ht="15" customHeight="1">
      <c r="B158" s="340"/>
      <c r="C158" s="365" t="s">
        <v>722</v>
      </c>
      <c r="D158" s="317"/>
      <c r="E158" s="317"/>
      <c r="F158" s="366" t="s">
        <v>703</v>
      </c>
      <c r="G158" s="317"/>
      <c r="H158" s="365" t="s">
        <v>737</v>
      </c>
      <c r="I158" s="365" t="s">
        <v>699</v>
      </c>
      <c r="J158" s="365">
        <v>50</v>
      </c>
      <c r="K158" s="361"/>
    </row>
    <row r="159" s="1" customFormat="1" ht="15" customHeight="1">
      <c r="B159" s="340"/>
      <c r="C159" s="365" t="s">
        <v>102</v>
      </c>
      <c r="D159" s="317"/>
      <c r="E159" s="317"/>
      <c r="F159" s="366" t="s">
        <v>697</v>
      </c>
      <c r="G159" s="317"/>
      <c r="H159" s="365" t="s">
        <v>759</v>
      </c>
      <c r="I159" s="365" t="s">
        <v>699</v>
      </c>
      <c r="J159" s="365" t="s">
        <v>760</v>
      </c>
      <c r="K159" s="361"/>
    </row>
    <row r="160" s="1" customFormat="1" ht="15" customHeight="1">
      <c r="B160" s="340"/>
      <c r="C160" s="365" t="s">
        <v>761</v>
      </c>
      <c r="D160" s="317"/>
      <c r="E160" s="317"/>
      <c r="F160" s="366" t="s">
        <v>697</v>
      </c>
      <c r="G160" s="317"/>
      <c r="H160" s="365" t="s">
        <v>762</v>
      </c>
      <c r="I160" s="365" t="s">
        <v>732</v>
      </c>
      <c r="J160" s="365"/>
      <c r="K160" s="361"/>
    </row>
    <row r="161" s="1" customFormat="1" ht="15" customHeight="1">
      <c r="B161" s="367"/>
      <c r="C161" s="349"/>
      <c r="D161" s="349"/>
      <c r="E161" s="349"/>
      <c r="F161" s="349"/>
      <c r="G161" s="349"/>
      <c r="H161" s="349"/>
      <c r="I161" s="349"/>
      <c r="J161" s="349"/>
      <c r="K161" s="368"/>
    </row>
    <row r="162" s="1" customFormat="1" ht="18.75" customHeight="1">
      <c r="B162" s="314"/>
      <c r="C162" s="317"/>
      <c r="D162" s="317"/>
      <c r="E162" s="317"/>
      <c r="F162" s="339"/>
      <c r="G162" s="317"/>
      <c r="H162" s="317"/>
      <c r="I162" s="317"/>
      <c r="J162" s="317"/>
      <c r="K162" s="314"/>
    </row>
    <row r="163" s="1" customFormat="1" ht="18.75" customHeight="1">
      <c r="B163" s="325"/>
      <c r="C163" s="325"/>
      <c r="D163" s="325"/>
      <c r="E163" s="325"/>
      <c r="F163" s="325"/>
      <c r="G163" s="325"/>
      <c r="H163" s="325"/>
      <c r="I163" s="325"/>
      <c r="J163" s="325"/>
      <c r="K163" s="325"/>
    </row>
    <row r="164" s="1" customFormat="1" ht="7.5" customHeight="1">
      <c r="B164" s="304"/>
      <c r="C164" s="305"/>
      <c r="D164" s="305"/>
      <c r="E164" s="305"/>
      <c r="F164" s="305"/>
      <c r="G164" s="305"/>
      <c r="H164" s="305"/>
      <c r="I164" s="305"/>
      <c r="J164" s="305"/>
      <c r="K164" s="306"/>
    </row>
    <row r="165" s="1" customFormat="1" ht="45" customHeight="1">
      <c r="B165" s="307"/>
      <c r="C165" s="308" t="s">
        <v>763</v>
      </c>
      <c r="D165" s="308"/>
      <c r="E165" s="308"/>
      <c r="F165" s="308"/>
      <c r="G165" s="308"/>
      <c r="H165" s="308"/>
      <c r="I165" s="308"/>
      <c r="J165" s="308"/>
      <c r="K165" s="309"/>
    </row>
    <row r="166" s="1" customFormat="1" ht="17.25" customHeight="1">
      <c r="B166" s="307"/>
      <c r="C166" s="332" t="s">
        <v>691</v>
      </c>
      <c r="D166" s="332"/>
      <c r="E166" s="332"/>
      <c r="F166" s="332" t="s">
        <v>692</v>
      </c>
      <c r="G166" s="369"/>
      <c r="H166" s="370" t="s">
        <v>54</v>
      </c>
      <c r="I166" s="370" t="s">
        <v>57</v>
      </c>
      <c r="J166" s="332" t="s">
        <v>693</v>
      </c>
      <c r="K166" s="309"/>
    </row>
    <row r="167" s="1" customFormat="1" ht="17.25" customHeight="1">
      <c r="B167" s="310"/>
      <c r="C167" s="334" t="s">
        <v>694</v>
      </c>
      <c r="D167" s="334"/>
      <c r="E167" s="334"/>
      <c r="F167" s="335" t="s">
        <v>695</v>
      </c>
      <c r="G167" s="371"/>
      <c r="H167" s="372"/>
      <c r="I167" s="372"/>
      <c r="J167" s="334" t="s">
        <v>696</v>
      </c>
      <c r="K167" s="312"/>
    </row>
    <row r="168" s="1" customFormat="1" ht="5.25" customHeight="1">
      <c r="B168" s="340"/>
      <c r="C168" s="337"/>
      <c r="D168" s="337"/>
      <c r="E168" s="337"/>
      <c r="F168" s="337"/>
      <c r="G168" s="338"/>
      <c r="H168" s="337"/>
      <c r="I168" s="337"/>
      <c r="J168" s="337"/>
      <c r="K168" s="361"/>
    </row>
    <row r="169" s="1" customFormat="1" ht="15" customHeight="1">
      <c r="B169" s="340"/>
      <c r="C169" s="317" t="s">
        <v>700</v>
      </c>
      <c r="D169" s="317"/>
      <c r="E169" s="317"/>
      <c r="F169" s="339" t="s">
        <v>697</v>
      </c>
      <c r="G169" s="317"/>
      <c r="H169" s="317" t="s">
        <v>737</v>
      </c>
      <c r="I169" s="317" t="s">
        <v>699</v>
      </c>
      <c r="J169" s="317">
        <v>120</v>
      </c>
      <c r="K169" s="361"/>
    </row>
    <row r="170" s="1" customFormat="1" ht="15" customHeight="1">
      <c r="B170" s="340"/>
      <c r="C170" s="317" t="s">
        <v>746</v>
      </c>
      <c r="D170" s="317"/>
      <c r="E170" s="317"/>
      <c r="F170" s="339" t="s">
        <v>697</v>
      </c>
      <c r="G170" s="317"/>
      <c r="H170" s="317" t="s">
        <v>747</v>
      </c>
      <c r="I170" s="317" t="s">
        <v>699</v>
      </c>
      <c r="J170" s="317" t="s">
        <v>748</v>
      </c>
      <c r="K170" s="361"/>
    </row>
    <row r="171" s="1" customFormat="1" ht="15" customHeight="1">
      <c r="B171" s="340"/>
      <c r="C171" s="317" t="s">
        <v>83</v>
      </c>
      <c r="D171" s="317"/>
      <c r="E171" s="317"/>
      <c r="F171" s="339" t="s">
        <v>697</v>
      </c>
      <c r="G171" s="317"/>
      <c r="H171" s="317" t="s">
        <v>764</v>
      </c>
      <c r="I171" s="317" t="s">
        <v>699</v>
      </c>
      <c r="J171" s="317" t="s">
        <v>748</v>
      </c>
      <c r="K171" s="361"/>
    </row>
    <row r="172" s="1" customFormat="1" ht="15" customHeight="1">
      <c r="B172" s="340"/>
      <c r="C172" s="317" t="s">
        <v>702</v>
      </c>
      <c r="D172" s="317"/>
      <c r="E172" s="317"/>
      <c r="F172" s="339" t="s">
        <v>703</v>
      </c>
      <c r="G172" s="317"/>
      <c r="H172" s="317" t="s">
        <v>764</v>
      </c>
      <c r="I172" s="317" t="s">
        <v>699</v>
      </c>
      <c r="J172" s="317">
        <v>50</v>
      </c>
      <c r="K172" s="361"/>
    </row>
    <row r="173" s="1" customFormat="1" ht="15" customHeight="1">
      <c r="B173" s="340"/>
      <c r="C173" s="317" t="s">
        <v>705</v>
      </c>
      <c r="D173" s="317"/>
      <c r="E173" s="317"/>
      <c r="F173" s="339" t="s">
        <v>697</v>
      </c>
      <c r="G173" s="317"/>
      <c r="H173" s="317" t="s">
        <v>764</v>
      </c>
      <c r="I173" s="317" t="s">
        <v>707</v>
      </c>
      <c r="J173" s="317"/>
      <c r="K173" s="361"/>
    </row>
    <row r="174" s="1" customFormat="1" ht="15" customHeight="1">
      <c r="B174" s="340"/>
      <c r="C174" s="317" t="s">
        <v>716</v>
      </c>
      <c r="D174" s="317"/>
      <c r="E174" s="317"/>
      <c r="F174" s="339" t="s">
        <v>703</v>
      </c>
      <c r="G174" s="317"/>
      <c r="H174" s="317" t="s">
        <v>764</v>
      </c>
      <c r="I174" s="317" t="s">
        <v>699</v>
      </c>
      <c r="J174" s="317">
        <v>50</v>
      </c>
      <c r="K174" s="361"/>
    </row>
    <row r="175" s="1" customFormat="1" ht="15" customHeight="1">
      <c r="B175" s="340"/>
      <c r="C175" s="317" t="s">
        <v>724</v>
      </c>
      <c r="D175" s="317"/>
      <c r="E175" s="317"/>
      <c r="F175" s="339" t="s">
        <v>703</v>
      </c>
      <c r="G175" s="317"/>
      <c r="H175" s="317" t="s">
        <v>764</v>
      </c>
      <c r="I175" s="317" t="s">
        <v>699</v>
      </c>
      <c r="J175" s="317">
        <v>50</v>
      </c>
      <c r="K175" s="361"/>
    </row>
    <row r="176" s="1" customFormat="1" ht="15" customHeight="1">
      <c r="B176" s="340"/>
      <c r="C176" s="317" t="s">
        <v>722</v>
      </c>
      <c r="D176" s="317"/>
      <c r="E176" s="317"/>
      <c r="F176" s="339" t="s">
        <v>703</v>
      </c>
      <c r="G176" s="317"/>
      <c r="H176" s="317" t="s">
        <v>764</v>
      </c>
      <c r="I176" s="317" t="s">
        <v>699</v>
      </c>
      <c r="J176" s="317">
        <v>50</v>
      </c>
      <c r="K176" s="361"/>
    </row>
    <row r="177" s="1" customFormat="1" ht="15" customHeight="1">
      <c r="B177" s="340"/>
      <c r="C177" s="317" t="s">
        <v>114</v>
      </c>
      <c r="D177" s="317"/>
      <c r="E177" s="317"/>
      <c r="F177" s="339" t="s">
        <v>697</v>
      </c>
      <c r="G177" s="317"/>
      <c r="H177" s="317" t="s">
        <v>765</v>
      </c>
      <c r="I177" s="317" t="s">
        <v>766</v>
      </c>
      <c r="J177" s="317"/>
      <c r="K177" s="361"/>
    </row>
    <row r="178" s="1" customFormat="1" ht="15" customHeight="1">
      <c r="B178" s="340"/>
      <c r="C178" s="317" t="s">
        <v>57</v>
      </c>
      <c r="D178" s="317"/>
      <c r="E178" s="317"/>
      <c r="F178" s="339" t="s">
        <v>697</v>
      </c>
      <c r="G178" s="317"/>
      <c r="H178" s="317" t="s">
        <v>767</v>
      </c>
      <c r="I178" s="317" t="s">
        <v>768</v>
      </c>
      <c r="J178" s="317">
        <v>1</v>
      </c>
      <c r="K178" s="361"/>
    </row>
    <row r="179" s="1" customFormat="1" ht="15" customHeight="1">
      <c r="B179" s="340"/>
      <c r="C179" s="317" t="s">
        <v>53</v>
      </c>
      <c r="D179" s="317"/>
      <c r="E179" s="317"/>
      <c r="F179" s="339" t="s">
        <v>697</v>
      </c>
      <c r="G179" s="317"/>
      <c r="H179" s="317" t="s">
        <v>769</v>
      </c>
      <c r="I179" s="317" t="s">
        <v>699</v>
      </c>
      <c r="J179" s="317">
        <v>20</v>
      </c>
      <c r="K179" s="361"/>
    </row>
    <row r="180" s="1" customFormat="1" ht="15" customHeight="1">
      <c r="B180" s="340"/>
      <c r="C180" s="317" t="s">
        <v>54</v>
      </c>
      <c r="D180" s="317"/>
      <c r="E180" s="317"/>
      <c r="F180" s="339" t="s">
        <v>697</v>
      </c>
      <c r="G180" s="317"/>
      <c r="H180" s="317" t="s">
        <v>770</v>
      </c>
      <c r="I180" s="317" t="s">
        <v>699</v>
      </c>
      <c r="J180" s="317">
        <v>255</v>
      </c>
      <c r="K180" s="361"/>
    </row>
    <row r="181" s="1" customFormat="1" ht="15" customHeight="1">
      <c r="B181" s="340"/>
      <c r="C181" s="317" t="s">
        <v>115</v>
      </c>
      <c r="D181" s="317"/>
      <c r="E181" s="317"/>
      <c r="F181" s="339" t="s">
        <v>697</v>
      </c>
      <c r="G181" s="317"/>
      <c r="H181" s="317" t="s">
        <v>661</v>
      </c>
      <c r="I181" s="317" t="s">
        <v>699</v>
      </c>
      <c r="J181" s="317">
        <v>10</v>
      </c>
      <c r="K181" s="361"/>
    </row>
    <row r="182" s="1" customFormat="1" ht="15" customHeight="1">
      <c r="B182" s="340"/>
      <c r="C182" s="317" t="s">
        <v>116</v>
      </c>
      <c r="D182" s="317"/>
      <c r="E182" s="317"/>
      <c r="F182" s="339" t="s">
        <v>697</v>
      </c>
      <c r="G182" s="317"/>
      <c r="H182" s="317" t="s">
        <v>771</v>
      </c>
      <c r="I182" s="317" t="s">
        <v>732</v>
      </c>
      <c r="J182" s="317"/>
      <c r="K182" s="361"/>
    </row>
    <row r="183" s="1" customFormat="1" ht="15" customHeight="1">
      <c r="B183" s="340"/>
      <c r="C183" s="317" t="s">
        <v>772</v>
      </c>
      <c r="D183" s="317"/>
      <c r="E183" s="317"/>
      <c r="F183" s="339" t="s">
        <v>697</v>
      </c>
      <c r="G183" s="317"/>
      <c r="H183" s="317" t="s">
        <v>773</v>
      </c>
      <c r="I183" s="317" t="s">
        <v>732</v>
      </c>
      <c r="J183" s="317"/>
      <c r="K183" s="361"/>
    </row>
    <row r="184" s="1" customFormat="1" ht="15" customHeight="1">
      <c r="B184" s="340"/>
      <c r="C184" s="317" t="s">
        <v>761</v>
      </c>
      <c r="D184" s="317"/>
      <c r="E184" s="317"/>
      <c r="F184" s="339" t="s">
        <v>697</v>
      </c>
      <c r="G184" s="317"/>
      <c r="H184" s="317" t="s">
        <v>774</v>
      </c>
      <c r="I184" s="317" t="s">
        <v>732</v>
      </c>
      <c r="J184" s="317"/>
      <c r="K184" s="361"/>
    </row>
    <row r="185" s="1" customFormat="1" ht="15" customHeight="1">
      <c r="B185" s="340"/>
      <c r="C185" s="317" t="s">
        <v>118</v>
      </c>
      <c r="D185" s="317"/>
      <c r="E185" s="317"/>
      <c r="F185" s="339" t="s">
        <v>703</v>
      </c>
      <c r="G185" s="317"/>
      <c r="H185" s="317" t="s">
        <v>775</v>
      </c>
      <c r="I185" s="317" t="s">
        <v>699</v>
      </c>
      <c r="J185" s="317">
        <v>50</v>
      </c>
      <c r="K185" s="361"/>
    </row>
    <row r="186" s="1" customFormat="1" ht="15" customHeight="1">
      <c r="B186" s="340"/>
      <c r="C186" s="317" t="s">
        <v>776</v>
      </c>
      <c r="D186" s="317"/>
      <c r="E186" s="317"/>
      <c r="F186" s="339" t="s">
        <v>703</v>
      </c>
      <c r="G186" s="317"/>
      <c r="H186" s="317" t="s">
        <v>777</v>
      </c>
      <c r="I186" s="317" t="s">
        <v>778</v>
      </c>
      <c r="J186" s="317"/>
      <c r="K186" s="361"/>
    </row>
    <row r="187" s="1" customFormat="1" ht="15" customHeight="1">
      <c r="B187" s="340"/>
      <c r="C187" s="317" t="s">
        <v>779</v>
      </c>
      <c r="D187" s="317"/>
      <c r="E187" s="317"/>
      <c r="F187" s="339" t="s">
        <v>703</v>
      </c>
      <c r="G187" s="317"/>
      <c r="H187" s="317" t="s">
        <v>780</v>
      </c>
      <c r="I187" s="317" t="s">
        <v>778</v>
      </c>
      <c r="J187" s="317"/>
      <c r="K187" s="361"/>
    </row>
    <row r="188" s="1" customFormat="1" ht="15" customHeight="1">
      <c r="B188" s="340"/>
      <c r="C188" s="317" t="s">
        <v>781</v>
      </c>
      <c r="D188" s="317"/>
      <c r="E188" s="317"/>
      <c r="F188" s="339" t="s">
        <v>703</v>
      </c>
      <c r="G188" s="317"/>
      <c r="H188" s="317" t="s">
        <v>782</v>
      </c>
      <c r="I188" s="317" t="s">
        <v>778</v>
      </c>
      <c r="J188" s="317"/>
      <c r="K188" s="361"/>
    </row>
    <row r="189" s="1" customFormat="1" ht="15" customHeight="1">
      <c r="B189" s="340"/>
      <c r="C189" s="373" t="s">
        <v>783</v>
      </c>
      <c r="D189" s="317"/>
      <c r="E189" s="317"/>
      <c r="F189" s="339" t="s">
        <v>703</v>
      </c>
      <c r="G189" s="317"/>
      <c r="H189" s="317" t="s">
        <v>784</v>
      </c>
      <c r="I189" s="317" t="s">
        <v>785</v>
      </c>
      <c r="J189" s="374" t="s">
        <v>786</v>
      </c>
      <c r="K189" s="361"/>
    </row>
    <row r="190" s="1" customFormat="1" ht="15" customHeight="1">
      <c r="B190" s="340"/>
      <c r="C190" s="324" t="s">
        <v>42</v>
      </c>
      <c r="D190" s="317"/>
      <c r="E190" s="317"/>
      <c r="F190" s="339" t="s">
        <v>697</v>
      </c>
      <c r="G190" s="317"/>
      <c r="H190" s="314" t="s">
        <v>787</v>
      </c>
      <c r="I190" s="317" t="s">
        <v>788</v>
      </c>
      <c r="J190" s="317"/>
      <c r="K190" s="361"/>
    </row>
    <row r="191" s="1" customFormat="1" ht="15" customHeight="1">
      <c r="B191" s="340"/>
      <c r="C191" s="324" t="s">
        <v>789</v>
      </c>
      <c r="D191" s="317"/>
      <c r="E191" s="317"/>
      <c r="F191" s="339" t="s">
        <v>697</v>
      </c>
      <c r="G191" s="317"/>
      <c r="H191" s="317" t="s">
        <v>790</v>
      </c>
      <c r="I191" s="317" t="s">
        <v>732</v>
      </c>
      <c r="J191" s="317"/>
      <c r="K191" s="361"/>
    </row>
    <row r="192" s="1" customFormat="1" ht="15" customHeight="1">
      <c r="B192" s="340"/>
      <c r="C192" s="324" t="s">
        <v>791</v>
      </c>
      <c r="D192" s="317"/>
      <c r="E192" s="317"/>
      <c r="F192" s="339" t="s">
        <v>697</v>
      </c>
      <c r="G192" s="317"/>
      <c r="H192" s="317" t="s">
        <v>792</v>
      </c>
      <c r="I192" s="317" t="s">
        <v>732</v>
      </c>
      <c r="J192" s="317"/>
      <c r="K192" s="361"/>
    </row>
    <row r="193" s="1" customFormat="1" ht="15" customHeight="1">
      <c r="B193" s="340"/>
      <c r="C193" s="324" t="s">
        <v>793</v>
      </c>
      <c r="D193" s="317"/>
      <c r="E193" s="317"/>
      <c r="F193" s="339" t="s">
        <v>703</v>
      </c>
      <c r="G193" s="317"/>
      <c r="H193" s="317" t="s">
        <v>794</v>
      </c>
      <c r="I193" s="317" t="s">
        <v>732</v>
      </c>
      <c r="J193" s="317"/>
      <c r="K193" s="361"/>
    </row>
    <row r="194" s="1" customFormat="1" ht="15" customHeight="1">
      <c r="B194" s="367"/>
      <c r="C194" s="375"/>
      <c r="D194" s="349"/>
      <c r="E194" s="349"/>
      <c r="F194" s="349"/>
      <c r="G194" s="349"/>
      <c r="H194" s="349"/>
      <c r="I194" s="349"/>
      <c r="J194" s="349"/>
      <c r="K194" s="368"/>
    </row>
    <row r="195" s="1" customFormat="1" ht="18.75" customHeight="1">
      <c r="B195" s="314"/>
      <c r="C195" s="317"/>
      <c r="D195" s="317"/>
      <c r="E195" s="317"/>
      <c r="F195" s="339"/>
      <c r="G195" s="317"/>
      <c r="H195" s="317"/>
      <c r="I195" s="317"/>
      <c r="J195" s="317"/>
      <c r="K195" s="314"/>
    </row>
    <row r="196" s="1" customFormat="1" ht="18.75" customHeight="1">
      <c r="B196" s="314"/>
      <c r="C196" s="317"/>
      <c r="D196" s="317"/>
      <c r="E196" s="317"/>
      <c r="F196" s="339"/>
      <c r="G196" s="317"/>
      <c r="H196" s="317"/>
      <c r="I196" s="317"/>
      <c r="J196" s="317"/>
      <c r="K196" s="314"/>
    </row>
    <row r="197" s="1" customFormat="1" ht="18.75" customHeight="1">
      <c r="B197" s="325"/>
      <c r="C197" s="325"/>
      <c r="D197" s="325"/>
      <c r="E197" s="325"/>
      <c r="F197" s="325"/>
      <c r="G197" s="325"/>
      <c r="H197" s="325"/>
      <c r="I197" s="325"/>
      <c r="J197" s="325"/>
      <c r="K197" s="325"/>
    </row>
    <row r="198" s="1" customFormat="1" ht="13.5">
      <c r="B198" s="304"/>
      <c r="C198" s="305"/>
      <c r="D198" s="305"/>
      <c r="E198" s="305"/>
      <c r="F198" s="305"/>
      <c r="G198" s="305"/>
      <c r="H198" s="305"/>
      <c r="I198" s="305"/>
      <c r="J198" s="305"/>
      <c r="K198" s="306"/>
    </row>
    <row r="199" s="1" customFormat="1" ht="21">
      <c r="B199" s="307"/>
      <c r="C199" s="308" t="s">
        <v>795</v>
      </c>
      <c r="D199" s="308"/>
      <c r="E199" s="308"/>
      <c r="F199" s="308"/>
      <c r="G199" s="308"/>
      <c r="H199" s="308"/>
      <c r="I199" s="308"/>
      <c r="J199" s="308"/>
      <c r="K199" s="309"/>
    </row>
    <row r="200" s="1" customFormat="1" ht="25.5" customHeight="1">
      <c r="B200" s="307"/>
      <c r="C200" s="376" t="s">
        <v>796</v>
      </c>
      <c r="D200" s="376"/>
      <c r="E200" s="376"/>
      <c r="F200" s="376" t="s">
        <v>797</v>
      </c>
      <c r="G200" s="377"/>
      <c r="H200" s="376" t="s">
        <v>798</v>
      </c>
      <c r="I200" s="376"/>
      <c r="J200" s="376"/>
      <c r="K200" s="309"/>
    </row>
    <row r="201" s="1" customFormat="1" ht="5.25" customHeight="1">
      <c r="B201" s="340"/>
      <c r="C201" s="337"/>
      <c r="D201" s="337"/>
      <c r="E201" s="337"/>
      <c r="F201" s="337"/>
      <c r="G201" s="317"/>
      <c r="H201" s="337"/>
      <c r="I201" s="337"/>
      <c r="J201" s="337"/>
      <c r="K201" s="361"/>
    </row>
    <row r="202" s="1" customFormat="1" ht="15" customHeight="1">
      <c r="B202" s="340"/>
      <c r="C202" s="317" t="s">
        <v>788</v>
      </c>
      <c r="D202" s="317"/>
      <c r="E202" s="317"/>
      <c r="F202" s="339" t="s">
        <v>43</v>
      </c>
      <c r="G202" s="317"/>
      <c r="H202" s="317" t="s">
        <v>799</v>
      </c>
      <c r="I202" s="317"/>
      <c r="J202" s="317"/>
      <c r="K202" s="361"/>
    </row>
    <row r="203" s="1" customFormat="1" ht="15" customHeight="1">
      <c r="B203" s="340"/>
      <c r="C203" s="346"/>
      <c r="D203" s="317"/>
      <c r="E203" s="317"/>
      <c r="F203" s="339" t="s">
        <v>44</v>
      </c>
      <c r="G203" s="317"/>
      <c r="H203" s="317" t="s">
        <v>800</v>
      </c>
      <c r="I203" s="317"/>
      <c r="J203" s="317"/>
      <c r="K203" s="361"/>
    </row>
    <row r="204" s="1" customFormat="1" ht="15" customHeight="1">
      <c r="B204" s="340"/>
      <c r="C204" s="346"/>
      <c r="D204" s="317"/>
      <c r="E204" s="317"/>
      <c r="F204" s="339" t="s">
        <v>47</v>
      </c>
      <c r="G204" s="317"/>
      <c r="H204" s="317" t="s">
        <v>801</v>
      </c>
      <c r="I204" s="317"/>
      <c r="J204" s="317"/>
      <c r="K204" s="361"/>
    </row>
    <row r="205" s="1" customFormat="1" ht="15" customHeight="1">
      <c r="B205" s="340"/>
      <c r="C205" s="317"/>
      <c r="D205" s="317"/>
      <c r="E205" s="317"/>
      <c r="F205" s="339" t="s">
        <v>45</v>
      </c>
      <c r="G205" s="317"/>
      <c r="H205" s="317" t="s">
        <v>802</v>
      </c>
      <c r="I205" s="317"/>
      <c r="J205" s="317"/>
      <c r="K205" s="361"/>
    </row>
    <row r="206" s="1" customFormat="1" ht="15" customHeight="1">
      <c r="B206" s="340"/>
      <c r="C206" s="317"/>
      <c r="D206" s="317"/>
      <c r="E206" s="317"/>
      <c r="F206" s="339" t="s">
        <v>46</v>
      </c>
      <c r="G206" s="317"/>
      <c r="H206" s="317" t="s">
        <v>803</v>
      </c>
      <c r="I206" s="317"/>
      <c r="J206" s="317"/>
      <c r="K206" s="361"/>
    </row>
    <row r="207" s="1" customFormat="1" ht="15" customHeight="1">
      <c r="B207" s="340"/>
      <c r="C207" s="317"/>
      <c r="D207" s="317"/>
      <c r="E207" s="317"/>
      <c r="F207" s="339"/>
      <c r="G207" s="317"/>
      <c r="H207" s="317"/>
      <c r="I207" s="317"/>
      <c r="J207" s="317"/>
      <c r="K207" s="361"/>
    </row>
    <row r="208" s="1" customFormat="1" ht="15" customHeight="1">
      <c r="B208" s="340"/>
      <c r="C208" s="317" t="s">
        <v>744</v>
      </c>
      <c r="D208" s="317"/>
      <c r="E208" s="317"/>
      <c r="F208" s="339" t="s">
        <v>78</v>
      </c>
      <c r="G208" s="317"/>
      <c r="H208" s="317" t="s">
        <v>804</v>
      </c>
      <c r="I208" s="317"/>
      <c r="J208" s="317"/>
      <c r="K208" s="361"/>
    </row>
    <row r="209" s="1" customFormat="1" ht="15" customHeight="1">
      <c r="B209" s="340"/>
      <c r="C209" s="346"/>
      <c r="D209" s="317"/>
      <c r="E209" s="317"/>
      <c r="F209" s="339" t="s">
        <v>640</v>
      </c>
      <c r="G209" s="317"/>
      <c r="H209" s="317" t="s">
        <v>641</v>
      </c>
      <c r="I209" s="317"/>
      <c r="J209" s="317"/>
      <c r="K209" s="361"/>
    </row>
    <row r="210" s="1" customFormat="1" ht="15" customHeight="1">
      <c r="B210" s="340"/>
      <c r="C210" s="317"/>
      <c r="D210" s="317"/>
      <c r="E210" s="317"/>
      <c r="F210" s="339" t="s">
        <v>638</v>
      </c>
      <c r="G210" s="317"/>
      <c r="H210" s="317" t="s">
        <v>805</v>
      </c>
      <c r="I210" s="317"/>
      <c r="J210" s="317"/>
      <c r="K210" s="361"/>
    </row>
    <row r="211" s="1" customFormat="1" ht="15" customHeight="1">
      <c r="B211" s="378"/>
      <c r="C211" s="346"/>
      <c r="D211" s="346"/>
      <c r="E211" s="346"/>
      <c r="F211" s="339" t="s">
        <v>642</v>
      </c>
      <c r="G211" s="324"/>
      <c r="H211" s="365" t="s">
        <v>643</v>
      </c>
      <c r="I211" s="365"/>
      <c r="J211" s="365"/>
      <c r="K211" s="379"/>
    </row>
    <row r="212" s="1" customFormat="1" ht="15" customHeight="1">
      <c r="B212" s="378"/>
      <c r="C212" s="346"/>
      <c r="D212" s="346"/>
      <c r="E212" s="346"/>
      <c r="F212" s="339" t="s">
        <v>644</v>
      </c>
      <c r="G212" s="324"/>
      <c r="H212" s="365" t="s">
        <v>806</v>
      </c>
      <c r="I212" s="365"/>
      <c r="J212" s="365"/>
      <c r="K212" s="379"/>
    </row>
    <row r="213" s="1" customFormat="1" ht="15" customHeight="1">
      <c r="B213" s="378"/>
      <c r="C213" s="346"/>
      <c r="D213" s="346"/>
      <c r="E213" s="346"/>
      <c r="F213" s="380"/>
      <c r="G213" s="324"/>
      <c r="H213" s="381"/>
      <c r="I213" s="381"/>
      <c r="J213" s="381"/>
      <c r="K213" s="379"/>
    </row>
    <row r="214" s="1" customFormat="1" ht="15" customHeight="1">
      <c r="B214" s="378"/>
      <c r="C214" s="317" t="s">
        <v>768</v>
      </c>
      <c r="D214" s="346"/>
      <c r="E214" s="346"/>
      <c r="F214" s="339">
        <v>1</v>
      </c>
      <c r="G214" s="324"/>
      <c r="H214" s="365" t="s">
        <v>807</v>
      </c>
      <c r="I214" s="365"/>
      <c r="J214" s="365"/>
      <c r="K214" s="379"/>
    </row>
    <row r="215" s="1" customFormat="1" ht="15" customHeight="1">
      <c r="B215" s="378"/>
      <c r="C215" s="346"/>
      <c r="D215" s="346"/>
      <c r="E215" s="346"/>
      <c r="F215" s="339">
        <v>2</v>
      </c>
      <c r="G215" s="324"/>
      <c r="H215" s="365" t="s">
        <v>808</v>
      </c>
      <c r="I215" s="365"/>
      <c r="J215" s="365"/>
      <c r="K215" s="379"/>
    </row>
    <row r="216" s="1" customFormat="1" ht="15" customHeight="1">
      <c r="B216" s="378"/>
      <c r="C216" s="346"/>
      <c r="D216" s="346"/>
      <c r="E216" s="346"/>
      <c r="F216" s="339">
        <v>3</v>
      </c>
      <c r="G216" s="324"/>
      <c r="H216" s="365" t="s">
        <v>809</v>
      </c>
      <c r="I216" s="365"/>
      <c r="J216" s="365"/>
      <c r="K216" s="379"/>
    </row>
    <row r="217" s="1" customFormat="1" ht="15" customHeight="1">
      <c r="B217" s="378"/>
      <c r="C217" s="346"/>
      <c r="D217" s="346"/>
      <c r="E217" s="346"/>
      <c r="F217" s="339">
        <v>4</v>
      </c>
      <c r="G217" s="324"/>
      <c r="H217" s="365" t="s">
        <v>810</v>
      </c>
      <c r="I217" s="365"/>
      <c r="J217" s="365"/>
      <c r="K217" s="379"/>
    </row>
    <row r="218" s="1" customFormat="1" ht="12.75" customHeight="1">
      <c r="B218" s="382"/>
      <c r="C218" s="383"/>
      <c r="D218" s="383"/>
      <c r="E218" s="383"/>
      <c r="F218" s="383"/>
      <c r="G218" s="383"/>
      <c r="H218" s="383"/>
      <c r="I218" s="383"/>
      <c r="J218" s="383"/>
      <c r="K218" s="38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via07</dc:creator>
  <cp:lastModifiedBy>via07</cp:lastModifiedBy>
  <dcterms:created xsi:type="dcterms:W3CDTF">2020-09-23T07:42:27Z</dcterms:created>
  <dcterms:modified xsi:type="dcterms:W3CDTF">2020-09-23T07:42:35Z</dcterms:modified>
</cp:coreProperties>
</file>